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3\0. IPM_PARA ACTUALIZAR\PARA ACTUALIZAR\PUBLICACIÓN\2021\"/>
    </mc:Choice>
  </mc:AlternateContent>
  <xr:revisionPtr revIDLastSave="0" documentId="13_ncr:1_{0EC9D9B4-41C9-4843-A7DA-92C9DD23EB6D}" xr6:coauthVersionLast="47" xr6:coauthVersionMax="47" xr10:uidLastSave="{00000000-0000-0000-0000-000000000000}"/>
  <bookViews>
    <workbookView xWindow="-120" yWindow="-120" windowWidth="20730" windowHeight="11160" tabRatio="817" xr2:uid="{00000000-000D-0000-FFFF-FFFF00000000}"/>
  </bookViews>
  <sheets>
    <sheet name="Índice" sheetId="9" r:id="rId1"/>
    <sheet name="Cuadro_1" sheetId="12" r:id="rId2"/>
    <sheet name="Cuadro_2" sheetId="13" r:id="rId3"/>
    <sheet name="Cuadro_3" sheetId="14" r:id="rId4"/>
    <sheet name="Cuadro_4" sheetId="30" r:id="rId5"/>
    <sheet name="Cuadro_5" sheetId="3" r:id="rId6"/>
    <sheet name="Cuadro_6" sheetId="2" r:id="rId7"/>
    <sheet name="Cuadro_7" sheetId="7" r:id="rId8"/>
    <sheet name="Cuadro_8" sheetId="4" r:id="rId9"/>
    <sheet name="Cuadro_9" sheetId="31" r:id="rId10"/>
  </sheets>
  <externalReferences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7" l="1"/>
  <c r="I19" i="7"/>
  <c r="I18" i="7"/>
  <c r="I17" i="7"/>
  <c r="I15" i="7"/>
  <c r="I14" i="7"/>
  <c r="I13" i="7"/>
  <c r="I12" i="7"/>
  <c r="I10" i="7"/>
  <c r="I9" i="7"/>
  <c r="I8" i="7"/>
  <c r="I7" i="7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8" i="3"/>
  <c r="AH39" i="30"/>
  <c r="AH9" i="30"/>
  <c r="AH10" i="30"/>
  <c r="AH11" i="30"/>
  <c r="AH12" i="30"/>
  <c r="AH13" i="30"/>
  <c r="AH14" i="30"/>
  <c r="AH15" i="30"/>
  <c r="AH16" i="30"/>
  <c r="AH17" i="30"/>
  <c r="AH18" i="30"/>
  <c r="AH19" i="30"/>
  <c r="AH20" i="30"/>
  <c r="AH21" i="30"/>
  <c r="AH22" i="30"/>
  <c r="AH23" i="30"/>
  <c r="AH24" i="30"/>
  <c r="AH25" i="30"/>
  <c r="AH26" i="30"/>
  <c r="AH27" i="30"/>
  <c r="AH28" i="30"/>
  <c r="AH29" i="30"/>
  <c r="AH30" i="30"/>
  <c r="AH31" i="30"/>
  <c r="AH32" i="30"/>
  <c r="AH33" i="30"/>
  <c r="AH34" i="30"/>
  <c r="AH35" i="30"/>
  <c r="AH36" i="30"/>
  <c r="AH37" i="30"/>
  <c r="AH38" i="30"/>
  <c r="AH40" i="30"/>
  <c r="AH41" i="30"/>
  <c r="AH42" i="30"/>
  <c r="AH43" i="30"/>
  <c r="AH44" i="30"/>
  <c r="AH45" i="30"/>
  <c r="AH46" i="30"/>
  <c r="AH47" i="30"/>
  <c r="AH48" i="30"/>
  <c r="AH49" i="30"/>
  <c r="AH50" i="30"/>
  <c r="AH51" i="30"/>
  <c r="AH52" i="30"/>
  <c r="AH8" i="30"/>
  <c r="AB61" i="4" l="1"/>
  <c r="W61" i="4"/>
  <c r="R61" i="4"/>
  <c r="AB60" i="4"/>
  <c r="W60" i="4"/>
  <c r="R60" i="4"/>
  <c r="AB59" i="4"/>
  <c r="W59" i="4"/>
  <c r="R59" i="4"/>
  <c r="M58" i="4"/>
  <c r="H58" i="4"/>
  <c r="M57" i="4"/>
  <c r="H57" i="4"/>
  <c r="M56" i="4"/>
  <c r="H56" i="4"/>
  <c r="M55" i="4"/>
  <c r="H55" i="4"/>
  <c r="M54" i="4"/>
  <c r="H54" i="4"/>
  <c r="M53" i="4"/>
  <c r="H53" i="4"/>
  <c r="M52" i="4"/>
  <c r="H52" i="4"/>
  <c r="M51" i="4"/>
  <c r="H51" i="4"/>
  <c r="M50" i="4"/>
  <c r="H50" i="4"/>
  <c r="M49" i="4"/>
  <c r="H49" i="4"/>
  <c r="M48" i="4"/>
  <c r="H48" i="4"/>
  <c r="M47" i="4"/>
  <c r="H47" i="4"/>
  <c r="AB46" i="4"/>
  <c r="W46" i="4"/>
  <c r="R46" i="4"/>
  <c r="M46" i="4"/>
  <c r="H46" i="4"/>
  <c r="AB45" i="4"/>
  <c r="W45" i="4"/>
  <c r="R45" i="4"/>
  <c r="M45" i="4"/>
  <c r="H45" i="4"/>
  <c r="AB44" i="4"/>
  <c r="W44" i="4"/>
  <c r="R44" i="4"/>
  <c r="M44" i="4"/>
  <c r="H44" i="4"/>
  <c r="AB43" i="4"/>
  <c r="W43" i="4"/>
  <c r="R43" i="4"/>
  <c r="M43" i="4"/>
  <c r="H43" i="4"/>
  <c r="AB42" i="4"/>
  <c r="W42" i="4"/>
  <c r="R42" i="4"/>
  <c r="M42" i="4"/>
  <c r="H42" i="4"/>
  <c r="AB41" i="4"/>
  <c r="W41" i="4"/>
  <c r="R41" i="4"/>
  <c r="M41" i="4"/>
  <c r="H41" i="4"/>
  <c r="M40" i="4"/>
  <c r="H40" i="4"/>
  <c r="M39" i="4"/>
  <c r="H39" i="4"/>
  <c r="M38" i="4"/>
  <c r="H38" i="4"/>
  <c r="M37" i="4"/>
  <c r="H37" i="4"/>
  <c r="M36" i="4"/>
  <c r="H36" i="4"/>
  <c r="M35" i="4"/>
  <c r="H35" i="4"/>
  <c r="AB34" i="4"/>
  <c r="W34" i="4"/>
  <c r="R34" i="4"/>
  <c r="M34" i="4"/>
  <c r="H34" i="4"/>
  <c r="AB33" i="4"/>
  <c r="W33" i="4"/>
  <c r="R33" i="4"/>
  <c r="M33" i="4"/>
  <c r="H33" i="4"/>
  <c r="AB32" i="4"/>
  <c r="W32" i="4"/>
  <c r="R32" i="4"/>
  <c r="M32" i="4"/>
  <c r="H32" i="4"/>
  <c r="AB31" i="4"/>
  <c r="W31" i="4"/>
  <c r="R31" i="4"/>
  <c r="M31" i="4"/>
  <c r="H31" i="4"/>
  <c r="AB30" i="4"/>
  <c r="W30" i="4"/>
  <c r="R30" i="4"/>
  <c r="M30" i="4"/>
  <c r="H30" i="4"/>
  <c r="AB29" i="4"/>
  <c r="W29" i="4"/>
  <c r="R29" i="4"/>
  <c r="M29" i="4"/>
  <c r="H29" i="4"/>
  <c r="AB28" i="4"/>
  <c r="W28" i="4"/>
  <c r="R28" i="4"/>
  <c r="M28" i="4"/>
  <c r="H28" i="4"/>
  <c r="AB27" i="4"/>
  <c r="W27" i="4"/>
  <c r="R27" i="4"/>
  <c r="M27" i="4"/>
  <c r="H27" i="4"/>
  <c r="AB26" i="4"/>
  <c r="W26" i="4"/>
  <c r="R26" i="4"/>
  <c r="M26" i="4"/>
  <c r="H26" i="4"/>
  <c r="M25" i="4"/>
  <c r="H25" i="4"/>
  <c r="M24" i="4"/>
  <c r="H24" i="4"/>
  <c r="M23" i="4"/>
  <c r="H23" i="4"/>
  <c r="M22" i="4"/>
  <c r="H22" i="4"/>
  <c r="M21" i="4"/>
  <c r="H21" i="4"/>
  <c r="M20" i="4"/>
  <c r="H20" i="4"/>
  <c r="AB19" i="4"/>
  <c r="W19" i="4"/>
  <c r="R19" i="4"/>
  <c r="M19" i="4"/>
  <c r="H19" i="4"/>
  <c r="AB18" i="4"/>
  <c r="W18" i="4"/>
  <c r="R18" i="4"/>
  <c r="M18" i="4"/>
  <c r="H18" i="4"/>
  <c r="AB17" i="4"/>
  <c r="W17" i="4"/>
  <c r="R17" i="4"/>
  <c r="M17" i="4"/>
  <c r="H17" i="4"/>
  <c r="M16" i="4"/>
  <c r="H16" i="4"/>
  <c r="M15" i="4"/>
  <c r="H15" i="4"/>
  <c r="M14" i="4"/>
  <c r="H14" i="4"/>
  <c r="AB13" i="4"/>
  <c r="W13" i="4"/>
  <c r="R13" i="4"/>
  <c r="M13" i="4"/>
  <c r="H13" i="4"/>
  <c r="AB12" i="4"/>
  <c r="W12" i="4"/>
  <c r="R12" i="4"/>
  <c r="M12" i="4"/>
  <c r="H12" i="4"/>
  <c r="AB11" i="4"/>
  <c r="W11" i="4"/>
  <c r="R11" i="4"/>
  <c r="M11" i="4"/>
  <c r="H11" i="4"/>
  <c r="AB10" i="4"/>
  <c r="W10" i="4"/>
  <c r="R10" i="4"/>
  <c r="M10" i="4"/>
  <c r="H10" i="4"/>
  <c r="AB9" i="4"/>
  <c r="W9" i="4"/>
  <c r="R9" i="4"/>
  <c r="M9" i="4"/>
  <c r="H9" i="4"/>
  <c r="AB8" i="4"/>
  <c r="W8" i="4"/>
  <c r="R8" i="4"/>
  <c r="M8" i="4"/>
  <c r="H8" i="4"/>
  <c r="G13" i="31" l="1"/>
  <c r="H13" i="31"/>
  <c r="F13" i="31"/>
  <c r="I11" i="7" l="1"/>
  <c r="I16" i="7" l="1"/>
  <c r="I21" i="7"/>
  <c r="J55" i="2" l="1"/>
  <c r="J39" i="2"/>
  <c r="J23" i="2" l="1"/>
  <c r="E39" i="2" l="1"/>
  <c r="E23" i="2" l="1"/>
  <c r="AC52" i="30"/>
  <c r="X52" i="30"/>
  <c r="S52" i="30"/>
  <c r="N52" i="30"/>
  <c r="I52" i="30"/>
  <c r="AC51" i="30"/>
  <c r="X51" i="30"/>
  <c r="S51" i="30"/>
  <c r="N51" i="30"/>
  <c r="I51" i="30"/>
  <c r="AC50" i="30"/>
  <c r="X50" i="30"/>
  <c r="S50" i="30"/>
  <c r="N50" i="30"/>
  <c r="I50" i="30"/>
  <c r="AC49" i="30"/>
  <c r="X49" i="30"/>
  <c r="S49" i="30"/>
  <c r="N49" i="30"/>
  <c r="I49" i="30"/>
  <c r="AC48" i="30"/>
  <c r="X48" i="30"/>
  <c r="S48" i="30"/>
  <c r="N48" i="30"/>
  <c r="I48" i="30"/>
  <c r="AC47" i="30"/>
  <c r="X47" i="30"/>
  <c r="S47" i="30"/>
  <c r="N47" i="30"/>
  <c r="I47" i="30"/>
  <c r="AC46" i="30"/>
  <c r="X46" i="30"/>
  <c r="S46" i="30"/>
  <c r="N46" i="30"/>
  <c r="I46" i="30"/>
  <c r="AC45" i="30"/>
  <c r="X45" i="30"/>
  <c r="S45" i="30"/>
  <c r="N45" i="30"/>
  <c r="I45" i="30"/>
  <c r="AC44" i="30"/>
  <c r="X44" i="30"/>
  <c r="S44" i="30"/>
  <c r="N44" i="30"/>
  <c r="I44" i="30"/>
  <c r="AC43" i="30"/>
  <c r="X43" i="30"/>
  <c r="S43" i="30"/>
  <c r="N43" i="30"/>
  <c r="I43" i="30"/>
  <c r="AC42" i="30"/>
  <c r="X42" i="30"/>
  <c r="S42" i="30"/>
  <c r="N42" i="30"/>
  <c r="I42" i="30"/>
  <c r="AC41" i="30"/>
  <c r="X41" i="30"/>
  <c r="S41" i="30"/>
  <c r="N41" i="30"/>
  <c r="I41" i="30"/>
  <c r="AC40" i="30"/>
  <c r="X40" i="30"/>
  <c r="S40" i="30"/>
  <c r="N40" i="30"/>
  <c r="I40" i="30"/>
  <c r="AC39" i="30"/>
  <c r="X39" i="30"/>
  <c r="S39" i="30"/>
  <c r="N39" i="30"/>
  <c r="I39" i="30"/>
  <c r="AC38" i="30"/>
  <c r="X38" i="30"/>
  <c r="S38" i="30"/>
  <c r="N38" i="30"/>
  <c r="I38" i="30"/>
  <c r="AC37" i="30"/>
  <c r="X37" i="30"/>
  <c r="S37" i="30"/>
  <c r="N37" i="30"/>
  <c r="I37" i="30"/>
  <c r="AC36" i="30"/>
  <c r="X36" i="30"/>
  <c r="S36" i="30"/>
  <c r="N36" i="30"/>
  <c r="I36" i="30"/>
  <c r="AC35" i="30"/>
  <c r="X35" i="30"/>
  <c r="S35" i="30"/>
  <c r="N35" i="30"/>
  <c r="I35" i="30"/>
  <c r="AC34" i="30"/>
  <c r="X34" i="30"/>
  <c r="S34" i="30"/>
  <c r="N34" i="30"/>
  <c r="I34" i="30"/>
  <c r="AC33" i="30"/>
  <c r="X33" i="30"/>
  <c r="S33" i="30"/>
  <c r="N33" i="30"/>
  <c r="I33" i="30"/>
  <c r="AC32" i="30"/>
  <c r="X32" i="30"/>
  <c r="S32" i="30"/>
  <c r="N32" i="30"/>
  <c r="I32" i="30"/>
  <c r="AC31" i="30"/>
  <c r="X31" i="30"/>
  <c r="S31" i="30"/>
  <c r="N31" i="30"/>
  <c r="I31" i="30"/>
  <c r="AC30" i="30"/>
  <c r="X30" i="30"/>
  <c r="S30" i="30"/>
  <c r="N30" i="30"/>
  <c r="I30" i="30"/>
  <c r="AC29" i="30"/>
  <c r="X29" i="30"/>
  <c r="S29" i="30"/>
  <c r="N29" i="30"/>
  <c r="I29" i="30"/>
  <c r="AC28" i="30"/>
  <c r="X28" i="30"/>
  <c r="S28" i="30"/>
  <c r="N28" i="30"/>
  <c r="I28" i="30"/>
  <c r="AC27" i="30"/>
  <c r="X27" i="30"/>
  <c r="S27" i="30"/>
  <c r="N27" i="30"/>
  <c r="I27" i="30"/>
  <c r="AC26" i="30"/>
  <c r="X26" i="30"/>
  <c r="S26" i="30"/>
  <c r="N26" i="30"/>
  <c r="I26" i="30"/>
  <c r="AC25" i="30"/>
  <c r="X25" i="30"/>
  <c r="S25" i="30"/>
  <c r="N25" i="30"/>
  <c r="I25" i="30"/>
  <c r="AC24" i="30"/>
  <c r="X24" i="30"/>
  <c r="S24" i="30"/>
  <c r="N24" i="30"/>
  <c r="I24" i="30"/>
  <c r="AC23" i="30"/>
  <c r="X23" i="30"/>
  <c r="S23" i="30"/>
  <c r="N23" i="30"/>
  <c r="I23" i="30"/>
  <c r="AC22" i="30"/>
  <c r="X22" i="30"/>
  <c r="S22" i="30"/>
  <c r="N22" i="30"/>
  <c r="I22" i="30"/>
  <c r="AC21" i="30"/>
  <c r="X21" i="30"/>
  <c r="S21" i="30"/>
  <c r="N21" i="30"/>
  <c r="I21" i="30"/>
  <c r="AC20" i="30"/>
  <c r="X20" i="30"/>
  <c r="S20" i="30"/>
  <c r="N20" i="30"/>
  <c r="I20" i="30"/>
  <c r="AC19" i="30"/>
  <c r="X19" i="30"/>
  <c r="S19" i="30"/>
  <c r="N19" i="30"/>
  <c r="I19" i="30"/>
  <c r="AC18" i="30"/>
  <c r="X18" i="30"/>
  <c r="S18" i="30"/>
  <c r="N18" i="30"/>
  <c r="I18" i="30"/>
  <c r="AC17" i="30"/>
  <c r="X17" i="30"/>
  <c r="S17" i="30"/>
  <c r="N17" i="30"/>
  <c r="I17" i="30"/>
  <c r="AC16" i="30"/>
  <c r="X16" i="30"/>
  <c r="S16" i="30"/>
  <c r="N16" i="30"/>
  <c r="I16" i="30"/>
  <c r="AC15" i="30"/>
  <c r="X15" i="30"/>
  <c r="S15" i="30"/>
  <c r="N15" i="30"/>
  <c r="I15" i="30"/>
  <c r="AC14" i="30"/>
  <c r="X14" i="30"/>
  <c r="S14" i="30"/>
  <c r="N14" i="30"/>
  <c r="I14" i="30"/>
  <c r="AC13" i="30"/>
  <c r="X13" i="30"/>
  <c r="S13" i="30"/>
  <c r="N13" i="30"/>
  <c r="I13" i="30"/>
  <c r="AC12" i="30"/>
  <c r="X12" i="30"/>
  <c r="S12" i="30"/>
  <c r="N12" i="30"/>
  <c r="I12" i="30"/>
  <c r="AC11" i="30"/>
  <c r="X11" i="30"/>
  <c r="S11" i="30"/>
  <c r="N11" i="30"/>
  <c r="I11" i="30"/>
  <c r="AC10" i="30"/>
  <c r="X10" i="30"/>
  <c r="S10" i="30"/>
  <c r="N10" i="30"/>
  <c r="I10" i="30"/>
  <c r="AC9" i="30"/>
  <c r="X9" i="30"/>
  <c r="S9" i="30"/>
  <c r="N9" i="30"/>
  <c r="I9" i="30"/>
  <c r="AC8" i="30"/>
  <c r="X8" i="30"/>
  <c r="S8" i="30"/>
  <c r="N8" i="30"/>
  <c r="I8" i="30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8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22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8" i="3"/>
  <c r="H20" i="7" l="1"/>
  <c r="H19" i="7"/>
  <c r="H18" i="7"/>
  <c r="H17" i="7"/>
  <c r="H15" i="7"/>
  <c r="H14" i="7"/>
  <c r="H13" i="7"/>
  <c r="H12" i="7"/>
  <c r="H10" i="7"/>
  <c r="H9" i="7"/>
  <c r="H8" i="7"/>
  <c r="H7" i="7"/>
  <c r="H16" i="7" l="1"/>
  <c r="H11" i="7"/>
  <c r="H21" i="7"/>
  <c r="I55" i="2" l="1"/>
  <c r="I39" i="2"/>
  <c r="H39" i="2"/>
  <c r="H19" i="14" l="1"/>
  <c r="H20" i="14"/>
  <c r="H21" i="14"/>
  <c r="H22" i="14"/>
  <c r="H23" i="14"/>
  <c r="H13" i="14"/>
  <c r="H14" i="14"/>
  <c r="H15" i="14"/>
  <c r="H16" i="14"/>
  <c r="H17" i="14"/>
  <c r="H19" i="13"/>
  <c r="H20" i="13"/>
  <c r="H21" i="13"/>
  <c r="H22" i="13"/>
  <c r="H23" i="13"/>
  <c r="H13" i="13"/>
  <c r="H14" i="13"/>
  <c r="H15" i="13"/>
  <c r="H16" i="13"/>
  <c r="H17" i="13"/>
  <c r="H19" i="12"/>
  <c r="H20" i="12"/>
  <c r="H21" i="12"/>
  <c r="H22" i="12"/>
  <c r="H23" i="12"/>
  <c r="H13" i="12"/>
  <c r="H14" i="12"/>
  <c r="H15" i="12"/>
  <c r="H16" i="12"/>
  <c r="H17" i="12"/>
  <c r="I23" i="2" l="1"/>
  <c r="F23" i="2"/>
  <c r="G23" i="2"/>
  <c r="H23" i="2"/>
  <c r="D18" i="7" l="1"/>
  <c r="E18" i="7"/>
  <c r="F18" i="7"/>
  <c r="G18" i="7"/>
  <c r="D17" i="7"/>
  <c r="E17" i="7"/>
  <c r="F17" i="7"/>
  <c r="G17" i="7"/>
  <c r="D20" i="7"/>
  <c r="E20" i="7"/>
  <c r="F20" i="7"/>
  <c r="G20" i="7"/>
  <c r="D19" i="7"/>
  <c r="E19" i="7"/>
  <c r="F19" i="7"/>
  <c r="G19" i="7"/>
  <c r="D15" i="7"/>
  <c r="E15" i="7"/>
  <c r="F15" i="7"/>
  <c r="G15" i="7"/>
  <c r="D13" i="7"/>
  <c r="E13" i="7"/>
  <c r="F13" i="7"/>
  <c r="G13" i="7"/>
  <c r="D14" i="7"/>
  <c r="E14" i="7"/>
  <c r="F14" i="7"/>
  <c r="G14" i="7"/>
  <c r="D12" i="7"/>
  <c r="E12" i="7"/>
  <c r="E16" i="7" s="1"/>
  <c r="F12" i="7"/>
  <c r="G12" i="7"/>
  <c r="D10" i="7"/>
  <c r="E10" i="7"/>
  <c r="F10" i="7"/>
  <c r="G10" i="7"/>
  <c r="D9" i="7"/>
  <c r="E9" i="7"/>
  <c r="F9" i="7"/>
  <c r="G9" i="7"/>
  <c r="D8" i="7"/>
  <c r="E8" i="7"/>
  <c r="F8" i="7"/>
  <c r="G8" i="7"/>
  <c r="D7" i="7"/>
  <c r="E7" i="7"/>
  <c r="F7" i="7"/>
  <c r="F11" i="7" s="1"/>
  <c r="G7" i="7"/>
  <c r="G16" i="7" l="1"/>
  <c r="G11" i="7"/>
  <c r="D21" i="7"/>
  <c r="F16" i="7"/>
  <c r="F21" i="7"/>
  <c r="E11" i="7"/>
  <c r="G21" i="7"/>
  <c r="D11" i="7"/>
  <c r="D16" i="7"/>
  <c r="E21" i="7"/>
  <c r="E55" i="2"/>
  <c r="F55" i="2"/>
  <c r="G55" i="2"/>
  <c r="H55" i="2"/>
  <c r="F39" i="2"/>
  <c r="G39" i="2"/>
</calcChain>
</file>

<file path=xl/sharedStrings.xml><?xml version="1.0" encoding="utf-8"?>
<sst xmlns="http://schemas.openxmlformats.org/spreadsheetml/2006/main" count="1014" uniqueCount="115">
  <si>
    <t>URBANA</t>
  </si>
  <si>
    <t>RURAL</t>
  </si>
  <si>
    <t>Escolarización atrasada</t>
  </si>
  <si>
    <t>Desocupación</t>
  </si>
  <si>
    <t>Subocupación por insuficiencia de tiempo</t>
  </si>
  <si>
    <t>Hacinamiento</t>
  </si>
  <si>
    <t>EDUCACIÓN</t>
  </si>
  <si>
    <t xml:space="preserve">SALUD </t>
  </si>
  <si>
    <t>TRABAJO y SEGURIDAD SOCIAL</t>
  </si>
  <si>
    <t>VIVIENDA y SERVICIOS</t>
  </si>
  <si>
    <t>TOTAL</t>
  </si>
  <si>
    <t xml:space="preserve">Asunción    </t>
  </si>
  <si>
    <t xml:space="preserve">Concepción  </t>
  </si>
  <si>
    <t xml:space="preserve">San Pedro   </t>
  </si>
  <si>
    <t xml:space="preserve">Cordillera  </t>
  </si>
  <si>
    <t xml:space="preserve">Guairá      </t>
  </si>
  <si>
    <t xml:space="preserve">Caaguazú    </t>
  </si>
  <si>
    <t xml:space="preserve">Caazapá     </t>
  </si>
  <si>
    <t xml:space="preserve">Itapúa      </t>
  </si>
  <si>
    <t xml:space="preserve">Misiones    </t>
  </si>
  <si>
    <t xml:space="preserve">Paraguarí   </t>
  </si>
  <si>
    <t xml:space="preserve">Alto Paraná </t>
  </si>
  <si>
    <t xml:space="preserve">Central     </t>
  </si>
  <si>
    <t xml:space="preserve">Ñeembucú    </t>
  </si>
  <si>
    <t xml:space="preserve">Amambay     </t>
  </si>
  <si>
    <t xml:space="preserve">Canindeyú   </t>
  </si>
  <si>
    <t xml:space="preserve">Pdte. Hayes </t>
  </si>
  <si>
    <t>Resto</t>
  </si>
  <si>
    <t>SALUD y AMBIENTE</t>
  </si>
  <si>
    <t xml:space="preserve">ÍNDICE DE POBREZA MULTIDIMENSIONAL </t>
  </si>
  <si>
    <t>Años</t>
  </si>
  <si>
    <t>Desagregación</t>
  </si>
  <si>
    <t>Componentes del IPM</t>
  </si>
  <si>
    <t>Límite inferior</t>
  </si>
  <si>
    <t>Límite superior</t>
  </si>
  <si>
    <t>Error estándar</t>
  </si>
  <si>
    <t>Coeficiente de variación</t>
  </si>
  <si>
    <t>Inasistencia escolar de personas de 6 a 17 años de edad</t>
  </si>
  <si>
    <t>Falta de saneamiento mejorado</t>
  </si>
  <si>
    <t>Rural</t>
  </si>
  <si>
    <t>Urbana</t>
  </si>
  <si>
    <t>Educación</t>
  </si>
  <si>
    <t>Trabajo y Seguridad Social</t>
  </si>
  <si>
    <t>Vivienda y Servicios</t>
  </si>
  <si>
    <t>Salud y Ambiente</t>
  </si>
  <si>
    <t>Falta de acceso a jubilación o pensión</t>
  </si>
  <si>
    <t>Educación obligatoria incompleta o analfabetismo</t>
  </si>
  <si>
    <t>Trabajo de personas de 10 a 17 años de edad</t>
  </si>
  <si>
    <t>Materiales inadecuados de la vivienda</t>
  </si>
  <si>
    <t>Prácticas inadecuadas o falta de servicios para eliminación de basura</t>
  </si>
  <si>
    <t>Personas enfermas o accidentadas sin acceso a atención médica profesional</t>
  </si>
  <si>
    <t>Falta de acceso a agua mejorada</t>
  </si>
  <si>
    <t>Uso de carbón o leña para cocinar</t>
  </si>
  <si>
    <t>Falta de aporte a una caja jubilatoria</t>
  </si>
  <si>
    <t>Estimación puntual</t>
  </si>
  <si>
    <t>Error estandar</t>
  </si>
  <si>
    <t xml:space="preserve">Límite inferior </t>
  </si>
  <si>
    <t>Área Urbana</t>
  </si>
  <si>
    <t>Área Rural</t>
  </si>
  <si>
    <t>Área de residencia</t>
  </si>
  <si>
    <t>H (Incidencia)</t>
  </si>
  <si>
    <t>A (Intensidad)</t>
  </si>
  <si>
    <r>
      <t>M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(IPM)</t>
    </r>
  </si>
  <si>
    <t>Dimensiones</t>
  </si>
  <si>
    <t>Indicadores</t>
  </si>
  <si>
    <t>Incidencia absoluta de la Pobreza Multidimensional</t>
  </si>
  <si>
    <t>índice de cuadros</t>
  </si>
  <si>
    <t>2/</t>
  </si>
  <si>
    <r>
      <t xml:space="preserve">Total país </t>
    </r>
    <r>
      <rPr>
        <vertAlign val="superscript"/>
        <sz val="11"/>
        <color theme="1"/>
        <rFont val="Calibri"/>
        <family val="2"/>
        <scheme val="minor"/>
      </rPr>
      <t>1/</t>
    </r>
  </si>
  <si>
    <r>
      <t xml:space="preserve">Total país </t>
    </r>
    <r>
      <rPr>
        <vertAlign val="superscript"/>
        <sz val="10"/>
        <color theme="1"/>
        <rFont val="Arial"/>
        <family val="2"/>
      </rPr>
      <t>1/</t>
    </r>
  </si>
  <si>
    <r>
      <t xml:space="preserve">Total País </t>
    </r>
    <r>
      <rPr>
        <vertAlign val="superscript"/>
        <sz val="11"/>
        <rFont val="Calibri"/>
        <family val="2"/>
        <scheme val="minor"/>
      </rPr>
      <t>1/</t>
    </r>
  </si>
  <si>
    <t xml:space="preserve">Cuadro 1: </t>
  </si>
  <si>
    <t xml:space="preserve">Cuadro 2: </t>
  </si>
  <si>
    <t xml:space="preserve">Cuadro 3: </t>
  </si>
  <si>
    <t xml:space="preserve">Cuadro 4: </t>
  </si>
  <si>
    <t xml:space="preserve">Cuadro 5: </t>
  </si>
  <si>
    <t>Cuadro 6:</t>
  </si>
  <si>
    <t>Cuadro 7:</t>
  </si>
  <si>
    <t>Cuadro 8:</t>
  </si>
  <si>
    <t>Cuadro 9:</t>
  </si>
  <si>
    <t>Serie de Incidencia (H) del IPM (2016 - 2021)</t>
  </si>
  <si>
    <t>Serie de Intensidad (A) del IPM (2016 -2021)</t>
  </si>
  <si>
    <r>
      <t>Serie de M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del IPM (2016 - 2021)</t>
    </r>
  </si>
  <si>
    <t>Tasas de privaciones censuradas (2016 - 2021)</t>
  </si>
  <si>
    <t>Tasas de privaciones no censuradas (2016 - 2021)</t>
  </si>
  <si>
    <r>
      <t>Contribución de indicadores al M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(2016 - 2021)</t>
    </r>
  </si>
  <si>
    <r>
      <t>Contribución de dimensiones al M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 (2016 - 2021)</t>
    </r>
  </si>
  <si>
    <t>Componentes del IPM por años según Departamentos, (2016 - 2021)</t>
  </si>
  <si>
    <t>Incidencia absoluta de la Pobreza Multidimensional (2016 - 2021)</t>
  </si>
  <si>
    <r>
      <t>Serie de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del IPM (2016 - 2021)</t>
    </r>
  </si>
  <si>
    <r>
      <t>Contribución de dimensiones al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 (2016 - 2021)</t>
    </r>
  </si>
  <si>
    <t>(2016 - 2021)</t>
  </si>
  <si>
    <r>
      <t xml:space="preserve">Fuente: INE, </t>
    </r>
    <r>
      <rPr>
        <sz val="10"/>
        <color theme="1"/>
        <rFont val="Calibri"/>
        <family val="2"/>
        <scheme val="minor"/>
      </rPr>
      <t>Encuesta Permanente de Hogares  2016</t>
    </r>
  </si>
  <si>
    <r>
      <rPr>
        <vertAlign val="superscript"/>
        <sz val="10"/>
        <color theme="1"/>
        <rFont val="Calibri"/>
        <family val="2"/>
        <scheme val="minor"/>
      </rPr>
      <t>1/</t>
    </r>
    <r>
      <rPr>
        <sz val="10"/>
        <color theme="1"/>
        <rFont val="Calibri"/>
        <family val="2"/>
        <scheme val="minor"/>
      </rPr>
      <t>No incluye los departamentos Boquerón y Alto Paraguay</t>
    </r>
  </si>
  <si>
    <r>
      <rPr>
        <vertAlign val="superscript"/>
        <sz val="10"/>
        <color theme="1"/>
        <rFont val="Calibri"/>
        <family val="2"/>
      </rPr>
      <t>1/</t>
    </r>
    <r>
      <rPr>
        <sz val="10"/>
        <color theme="1"/>
        <rFont val="Calibri"/>
        <family val="2"/>
      </rPr>
      <t>No incluye los departamentos Boquerón y Alto Paraguay</t>
    </r>
  </si>
  <si>
    <t>2/ Datos no disponible</t>
  </si>
  <si>
    <r>
      <t>Contribución de indicadores al M</t>
    </r>
    <r>
      <rPr>
        <vertAlign val="sub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(2016 - 2021)</t>
    </r>
  </si>
  <si>
    <r>
      <t>Fuente: INE,</t>
    </r>
    <r>
      <rPr>
        <sz val="10"/>
        <color theme="1"/>
        <rFont val="Calibri"/>
        <family val="2"/>
      </rPr>
      <t xml:space="preserve"> Encuesta Permanente de Hogares  2016</t>
    </r>
  </si>
  <si>
    <t>Componentes del IPM por año según Departamento, (2016 - 2021)</t>
  </si>
  <si>
    <r>
      <rPr>
        <b/>
        <sz val="9"/>
        <color theme="1"/>
        <rFont val="Calibri"/>
        <family val="2"/>
        <scheme val="minor"/>
      </rPr>
      <t>Fuente: INE</t>
    </r>
    <r>
      <rPr>
        <sz val="9"/>
        <color theme="1"/>
        <rFont val="Calibri"/>
        <family val="2"/>
        <scheme val="minor"/>
      </rPr>
      <t>, Encuesta Permanente de Hogares  2016</t>
    </r>
  </si>
  <si>
    <r>
      <rPr>
        <vertAlign val="superscript"/>
        <sz val="9"/>
        <color theme="1"/>
        <rFont val="Calibri"/>
        <family val="2"/>
        <scheme val="minor"/>
      </rPr>
      <t>1/</t>
    </r>
    <r>
      <rPr>
        <sz val="9"/>
        <color theme="1"/>
        <rFont val="Calibri"/>
        <family val="2"/>
        <scheme val="minor"/>
      </rPr>
      <t>No incluye los departamentos Boquerón y Alto Paraguay</t>
    </r>
  </si>
  <si>
    <r>
      <rPr>
        <b/>
        <sz val="9"/>
        <color theme="1"/>
        <rFont val="Calibri"/>
        <family val="2"/>
      </rPr>
      <t>Fuente: INE</t>
    </r>
    <r>
      <rPr>
        <sz val="9"/>
        <color theme="1"/>
        <rFont val="Calibri"/>
        <family val="2"/>
      </rPr>
      <t>, Encuesta Permanente de Hogares  2016</t>
    </r>
  </si>
  <si>
    <r>
      <rPr>
        <vertAlign val="superscript"/>
        <sz val="9"/>
        <color theme="1"/>
        <rFont val="Calibri"/>
        <family val="2"/>
      </rPr>
      <t>1/</t>
    </r>
    <r>
      <rPr>
        <sz val="9"/>
        <color theme="1"/>
        <rFont val="Calibri"/>
        <family val="2"/>
      </rPr>
      <t>No incluye los departamentos Boquerón y Alto Paraguay</t>
    </r>
  </si>
  <si>
    <r>
      <t>Fuente: INE,</t>
    </r>
    <r>
      <rPr>
        <sz val="9"/>
        <color theme="1"/>
        <rFont val="Calibri"/>
        <family val="2"/>
        <scheme val="minor"/>
      </rPr>
      <t xml:space="preserve"> Encuesta Permanente de Hogares  2016</t>
    </r>
  </si>
  <si>
    <r>
      <t xml:space="preserve">                     </t>
    </r>
    <r>
      <rPr>
        <b/>
        <sz val="10"/>
        <color theme="1"/>
        <rFont val="Calibri"/>
        <family val="2"/>
      </rPr>
      <t>INE</t>
    </r>
    <r>
      <rPr>
        <sz val="10"/>
        <color theme="1"/>
        <rFont val="Calibri"/>
        <family val="2"/>
      </rPr>
      <t>, Encuesta Permanente de Hogares Continua 2017 - 2021</t>
    </r>
  </si>
  <si>
    <r>
      <t xml:space="preserve">                    </t>
    </r>
    <r>
      <rPr>
        <b/>
        <sz val="10"/>
        <color theme="1"/>
        <rFont val="Calibri"/>
        <family val="2"/>
        <scheme val="minor"/>
      </rPr>
      <t>INE</t>
    </r>
    <r>
      <rPr>
        <sz val="10"/>
        <color theme="1"/>
        <rFont val="Calibri"/>
        <family val="2"/>
        <scheme val="minor"/>
      </rPr>
      <t>, Encuesta Permanente de Hogares Continua 2017 - 2021</t>
    </r>
  </si>
  <si>
    <r>
      <t xml:space="preserve">               </t>
    </r>
    <r>
      <rPr>
        <b/>
        <sz val="9"/>
        <color theme="1"/>
        <rFont val="Calibri"/>
        <family val="2"/>
        <scheme val="minor"/>
      </rPr>
      <t>INE</t>
    </r>
    <r>
      <rPr>
        <sz val="9"/>
        <color theme="1"/>
        <rFont val="Calibri"/>
        <family val="2"/>
        <scheme val="minor"/>
      </rPr>
      <t>, Encuesta Permanente de Hogares Continua 2017 - 2021</t>
    </r>
  </si>
  <si>
    <r>
      <t xml:space="preserve">               </t>
    </r>
    <r>
      <rPr>
        <b/>
        <sz val="9"/>
        <color theme="1"/>
        <rFont val="Calibri"/>
        <family val="2"/>
      </rPr>
      <t>INE</t>
    </r>
    <r>
      <rPr>
        <sz val="9"/>
        <color theme="1"/>
        <rFont val="Calibri"/>
        <family val="2"/>
      </rPr>
      <t>, Encuesta Permanente de Hogares Continua 2017 - 2021</t>
    </r>
  </si>
  <si>
    <r>
      <t xml:space="preserve">              </t>
    </r>
    <r>
      <rPr>
        <b/>
        <sz val="9"/>
        <color theme="1"/>
        <rFont val="Calibri"/>
        <family val="2"/>
        <scheme val="minor"/>
      </rPr>
      <t xml:space="preserve"> INE</t>
    </r>
    <r>
      <rPr>
        <sz val="9"/>
        <color theme="1"/>
        <rFont val="Calibri"/>
        <family val="2"/>
        <scheme val="minor"/>
      </rPr>
      <t>, Encuesta Permanente de Hogares Continua 2017 - 2021</t>
    </r>
  </si>
  <si>
    <r>
      <t xml:space="preserve">             </t>
    </r>
    <r>
      <rPr>
        <b/>
        <sz val="10"/>
        <color theme="1"/>
        <rFont val="Calibri"/>
        <family val="2"/>
        <scheme val="minor"/>
      </rPr>
      <t>INE</t>
    </r>
    <r>
      <rPr>
        <sz val="10"/>
        <color theme="1"/>
        <rFont val="Calibri"/>
        <family val="2"/>
        <scheme val="minor"/>
      </rPr>
      <t>, Encuesta Permanente de Hogares Continua 2017 - 2021</t>
    </r>
  </si>
  <si>
    <r>
      <t xml:space="preserve">Fuente: INE, </t>
    </r>
    <r>
      <rPr>
        <sz val="9"/>
        <color theme="1"/>
        <rFont val="Calibri"/>
        <family val="2"/>
        <scheme val="minor"/>
      </rPr>
      <t>Encuesta Permanente de Hogares  2016</t>
    </r>
  </si>
  <si>
    <r>
      <t xml:space="preserve">              INE, </t>
    </r>
    <r>
      <rPr>
        <sz val="9"/>
        <color theme="1"/>
        <rFont val="Calibri"/>
        <family val="2"/>
        <scheme val="minor"/>
      </rPr>
      <t>Encuesta Permanente de Hogares Continua 2017 - 2021</t>
    </r>
  </si>
  <si>
    <r>
      <t xml:space="preserve">                 </t>
    </r>
    <r>
      <rPr>
        <b/>
        <sz val="9"/>
        <color theme="1"/>
        <rFont val="Calibri"/>
        <family val="2"/>
        <scheme val="minor"/>
      </rPr>
      <t>INE</t>
    </r>
    <r>
      <rPr>
        <sz val="9"/>
        <color theme="1"/>
        <rFont val="Calibri"/>
        <family val="2"/>
        <scheme val="minor"/>
      </rPr>
      <t>, Encuesta Permanente de Hogares Continua 2017 - 2021</t>
    </r>
  </si>
  <si>
    <r>
      <t xml:space="preserve">Fuente: INE. </t>
    </r>
    <r>
      <rPr>
        <sz val="9"/>
        <rFont val="Calibri"/>
        <family val="2"/>
        <scheme val="minor"/>
      </rPr>
      <t>Encuesta Permanente de Hogares 2016.</t>
    </r>
  </si>
  <si>
    <r>
      <t xml:space="preserve">               </t>
    </r>
    <r>
      <rPr>
        <b/>
        <sz val="9"/>
        <color theme="1"/>
        <rFont val="Calibri"/>
        <family val="2"/>
        <scheme val="minor"/>
      </rPr>
      <t>INE</t>
    </r>
    <r>
      <rPr>
        <sz val="9"/>
        <color theme="1"/>
        <rFont val="Calibri"/>
        <family val="2"/>
        <scheme val="minor"/>
      </rPr>
      <t>. Encuesta Permanente de Hogares Continua 2017 - 2021.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</si>
</sst>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0.0"/>
    <numFmt numFmtId="168" formatCode="#,##0.00000"/>
    <numFmt numFmtId="169" formatCode="#,##0.000_);\(#,##0.000\)"/>
    <numFmt numFmtId="170" formatCode="_(* #,##0_);_(* \(#,##0\);_(* &quot;-&quot;??_);_(@_)"/>
    <numFmt numFmtId="171" formatCode="_(* #,##0.000_);_(* \(#,##0.000\);_(* &quot;-&quot;??_);_(@_)"/>
    <numFmt numFmtId="172" formatCode="0.00000"/>
    <numFmt numFmtId="173" formatCode="#,##0.00000_);\(#,##0.00000\)"/>
    <numFmt numFmtId="174" formatCode="_ * #,##0.00_ ;_ * \-#,##0.00_ ;_ * &quot;-&quot;_ ;_ @_ "/>
    <numFmt numFmtId="175" formatCode="#,##0.00_ ;\-#,##0.00\ "/>
    <numFmt numFmtId="176" formatCode="#,##0.00000_ ;\-#,##0.00000\ "/>
    <numFmt numFmtId="177" formatCode="#,##0.0_ ;\-#,##0.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4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11"/>
      <color theme="1"/>
      <name val="Arial"/>
      <family val="2"/>
    </font>
    <font>
      <vertAlign val="subscript"/>
      <sz val="1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13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Border="1"/>
    <xf numFmtId="0" fontId="6" fillId="0" borderId="0" xfId="4" applyFill="1"/>
    <xf numFmtId="0" fontId="9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0" fillId="0" borderId="0" xfId="0" applyFont="1"/>
    <xf numFmtId="166" fontId="0" fillId="0" borderId="6" xfId="1" applyFont="1" applyFill="1" applyBorder="1"/>
    <xf numFmtId="171" fontId="0" fillId="0" borderId="6" xfId="1" applyNumberFormat="1" applyFont="1" applyFill="1" applyBorder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5" fillId="0" borderId="6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2" fontId="15" fillId="0" borderId="6" xfId="1" applyNumberFormat="1" applyFont="1" applyFill="1" applyBorder="1" applyAlignment="1">
      <alignment horizontal="center" vertical="center"/>
    </xf>
    <xf numFmtId="2" fontId="14" fillId="0" borderId="6" xfId="1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6" xfId="3" applyNumberFormat="1" applyFont="1" applyFill="1" applyBorder="1" applyAlignment="1">
      <alignment horizontal="center" vertical="center"/>
    </xf>
    <xf numFmtId="2" fontId="11" fillId="0" borderId="6" xfId="1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 wrapText="1"/>
    </xf>
    <xf numFmtId="2" fontId="15" fillId="0" borderId="18" xfId="1" applyNumberFormat="1" applyFont="1" applyFill="1" applyBorder="1" applyAlignment="1">
      <alignment horizontal="center" vertical="center"/>
    </xf>
    <xf numFmtId="2" fontId="14" fillId="0" borderId="18" xfId="1" applyNumberFormat="1" applyFont="1" applyFill="1" applyBorder="1" applyAlignment="1">
      <alignment horizontal="center" vertical="center"/>
    </xf>
    <xf numFmtId="2" fontId="14" fillId="0" borderId="18" xfId="0" applyNumberFormat="1" applyFont="1" applyFill="1" applyBorder="1" applyAlignment="1">
      <alignment horizontal="center" vertical="center"/>
    </xf>
    <xf numFmtId="2" fontId="14" fillId="0" borderId="18" xfId="3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 wrapText="1"/>
    </xf>
    <xf numFmtId="2" fontId="11" fillId="0" borderId="15" xfId="1" applyNumberFormat="1" applyFont="1" applyFill="1" applyBorder="1" applyAlignment="1">
      <alignment horizontal="center" vertical="center"/>
    </xf>
    <xf numFmtId="2" fontId="14" fillId="0" borderId="15" xfId="0" applyNumberFormat="1" applyFont="1" applyFill="1" applyBorder="1" applyAlignment="1">
      <alignment horizontal="center" vertical="center"/>
    </xf>
    <xf numFmtId="2" fontId="11" fillId="0" borderId="18" xfId="1" applyNumberFormat="1" applyFont="1" applyFill="1" applyBorder="1" applyAlignment="1">
      <alignment horizontal="center" vertical="center"/>
    </xf>
    <xf numFmtId="2" fontId="0" fillId="0" borderId="6" xfId="1" applyNumberFormat="1" applyFont="1" applyFill="1" applyBorder="1"/>
    <xf numFmtId="0" fontId="0" fillId="0" borderId="0" xfId="0" applyFont="1" applyBorder="1"/>
    <xf numFmtId="0" fontId="14" fillId="0" borderId="0" xfId="0" applyFont="1" applyFill="1"/>
    <xf numFmtId="0" fontId="0" fillId="0" borderId="0" xfId="0" applyFont="1" applyFill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6" xfId="0" applyFont="1" applyFill="1" applyBorder="1"/>
    <xf numFmtId="39" fontId="0" fillId="0" borderId="6" xfId="1" applyNumberFormat="1" applyFont="1" applyFill="1" applyBorder="1" applyAlignment="1">
      <alignment horizontal="right"/>
    </xf>
    <xf numFmtId="39" fontId="0" fillId="0" borderId="4" xfId="1" applyNumberFormat="1" applyFont="1" applyFill="1" applyBorder="1" applyAlignment="1">
      <alignment horizontal="right"/>
    </xf>
    <xf numFmtId="166" fontId="0" fillId="0" borderId="0" xfId="0" applyNumberFormat="1" applyFont="1"/>
    <xf numFmtId="0" fontId="0" fillId="0" borderId="0" xfId="0" applyFont="1" applyFill="1" applyBorder="1"/>
    <xf numFmtId="166" fontId="0" fillId="0" borderId="6" xfId="1" applyNumberFormat="1" applyFont="1" applyFill="1" applyBorder="1" applyAlignment="1">
      <alignment horizontal="right"/>
    </xf>
    <xf numFmtId="166" fontId="0" fillId="0" borderId="4" xfId="1" applyNumberFormat="1" applyFont="1" applyFill="1" applyBorder="1"/>
    <xf numFmtId="0" fontId="0" fillId="0" borderId="6" xfId="0" applyFont="1" applyBorder="1" applyAlignment="1">
      <alignment vertical="center"/>
    </xf>
    <xf numFmtId="166" fontId="0" fillId="0" borderId="6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6" fontId="0" fillId="0" borderId="0" xfId="1" applyFont="1" applyFill="1" applyBorder="1"/>
    <xf numFmtId="171" fontId="0" fillId="0" borderId="0" xfId="1" applyNumberFormat="1" applyFont="1" applyFill="1" applyBorder="1"/>
    <xf numFmtId="0" fontId="0" fillId="0" borderId="0" xfId="0" applyFont="1" applyFill="1" applyBorder="1" applyAlignment="1">
      <alignment vertical="center" wrapText="1"/>
    </xf>
    <xf numFmtId="166" fontId="0" fillId="0" borderId="4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1" fontId="14" fillId="0" borderId="9" xfId="1" applyNumberFormat="1" applyFont="1" applyFill="1" applyBorder="1" applyAlignment="1">
      <alignment horizontal="center"/>
    </xf>
    <xf numFmtId="171" fontId="14" fillId="0" borderId="1" xfId="1" applyNumberFormat="1" applyFont="1" applyFill="1" applyBorder="1" applyAlignment="1">
      <alignment horizontal="center"/>
    </xf>
    <xf numFmtId="171" fontId="0" fillId="0" borderId="4" xfId="1" applyNumberFormat="1" applyFont="1" applyFill="1" applyBorder="1" applyAlignment="1">
      <alignment vertical="center"/>
    </xf>
    <xf numFmtId="166" fontId="0" fillId="0" borderId="6" xfId="1" applyNumberFormat="1" applyFont="1" applyFill="1" applyBorder="1"/>
    <xf numFmtId="166" fontId="0" fillId="0" borderId="4" xfId="1" applyFont="1" applyFill="1" applyBorder="1"/>
    <xf numFmtId="2" fontId="0" fillId="0" borderId="4" xfId="0" applyNumberFormat="1" applyFont="1" applyFill="1" applyBorder="1"/>
    <xf numFmtId="2" fontId="0" fillId="0" borderId="4" xfId="1" applyNumberFormat="1" applyFont="1" applyFill="1" applyBorder="1"/>
    <xf numFmtId="171" fontId="0" fillId="0" borderId="4" xfId="1" applyNumberFormat="1" applyFont="1" applyFill="1" applyBorder="1"/>
    <xf numFmtId="0" fontId="0" fillId="0" borderId="0" xfId="0" applyFont="1" applyFill="1" applyBorder="1" applyAlignment="1">
      <alignment horizontal="left" indent="5"/>
    </xf>
    <xf numFmtId="0" fontId="14" fillId="0" borderId="0" xfId="0" applyFont="1" applyFill="1" applyBorder="1"/>
    <xf numFmtId="0" fontId="14" fillId="0" borderId="0" xfId="0" applyFont="1" applyFill="1" applyAlignment="1">
      <alignment horizontal="center"/>
    </xf>
    <xf numFmtId="39" fontId="14" fillId="0" borderId="0" xfId="0" applyNumberFormat="1" applyFont="1" applyFill="1"/>
    <xf numFmtId="166" fontId="14" fillId="0" borderId="0" xfId="1" applyFont="1" applyFill="1" applyBorder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6" fontId="14" fillId="0" borderId="0" xfId="1" applyFont="1" applyFill="1"/>
    <xf numFmtId="39" fontId="14" fillId="0" borderId="0" xfId="0" applyNumberFormat="1" applyFont="1" applyFill="1" applyBorder="1"/>
    <xf numFmtId="39" fontId="14" fillId="0" borderId="0" xfId="0" applyNumberFormat="1" applyFont="1" applyFill="1" applyAlignment="1">
      <alignment horizontal="center"/>
    </xf>
    <xf numFmtId="0" fontId="0" fillId="2" borderId="6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70" fontId="0" fillId="0" borderId="6" xfId="1" applyNumberFormat="1" applyFont="1" applyBorder="1"/>
    <xf numFmtId="170" fontId="0" fillId="0" borderId="4" xfId="1" applyNumberFormat="1" applyFont="1" applyBorder="1"/>
    <xf numFmtId="170" fontId="0" fillId="0" borderId="4" xfId="0" applyNumberFormat="1" applyFont="1" applyBorder="1"/>
    <xf numFmtId="0" fontId="14" fillId="0" borderId="0" xfId="0" applyFont="1"/>
    <xf numFmtId="0" fontId="0" fillId="0" borderId="0" xfId="0" applyFont="1" applyAlignment="1">
      <alignment vertical="center" wrapText="1"/>
    </xf>
    <xf numFmtId="0" fontId="6" fillId="0" borderId="0" xfId="4"/>
    <xf numFmtId="0" fontId="6" fillId="0" borderId="0" xfId="4" applyFont="1" applyFill="1"/>
    <xf numFmtId="0" fontId="0" fillId="0" borderId="0" xfId="0" applyFont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vertical="center"/>
    </xf>
    <xf numFmtId="167" fontId="14" fillId="0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67" fontId="14" fillId="0" borderId="17" xfId="0" applyNumberFormat="1" applyFont="1" applyFill="1" applyBorder="1" applyAlignment="1">
      <alignment horizontal="center" vertical="center"/>
    </xf>
    <xf numFmtId="2" fontId="15" fillId="0" borderId="15" xfId="1" applyNumberFormat="1" applyFont="1" applyFill="1" applyBorder="1" applyAlignment="1">
      <alignment horizontal="center" vertical="center"/>
    </xf>
    <xf numFmtId="167" fontId="14" fillId="0" borderId="1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9" fontId="0" fillId="0" borderId="0" xfId="1" applyNumberFormat="1" applyFont="1" applyFill="1" applyBorder="1" applyAlignment="1">
      <alignment horizontal="center"/>
    </xf>
    <xf numFmtId="168" fontId="0" fillId="0" borderId="3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9" xfId="0" applyNumberFormat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9" fontId="0" fillId="0" borderId="8" xfId="1" applyNumberFormat="1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39" fontId="0" fillId="0" borderId="0" xfId="1" applyNumberFormat="1" applyFont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169" fontId="0" fillId="0" borderId="0" xfId="1" applyNumberFormat="1" applyFont="1" applyFill="1" applyBorder="1" applyAlignment="1">
      <alignment horizontal="center"/>
    </xf>
    <xf numFmtId="168" fontId="0" fillId="0" borderId="8" xfId="0" applyNumberFormat="1" applyFont="1" applyFill="1" applyBorder="1" applyAlignment="1">
      <alignment horizontal="center"/>
    </xf>
    <xf numFmtId="169" fontId="0" fillId="0" borderId="3" xfId="1" applyNumberFormat="1" applyFont="1" applyFill="1" applyBorder="1" applyAlignment="1">
      <alignment horizontal="center"/>
    </xf>
    <xf numFmtId="168" fontId="0" fillId="0" borderId="9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2" fontId="14" fillId="0" borderId="4" xfId="1" applyNumberFormat="1" applyFont="1" applyFill="1" applyBorder="1" applyAlignment="1">
      <alignment horizontal="center" vertical="center"/>
    </xf>
    <xf numFmtId="2" fontId="14" fillId="0" borderId="17" xfId="1" applyNumberFormat="1" applyFont="1" applyFill="1" applyBorder="1" applyAlignment="1">
      <alignment horizontal="center" vertical="center"/>
    </xf>
    <xf numFmtId="2" fontId="14" fillId="0" borderId="16" xfId="1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2" fontId="15" fillId="0" borderId="23" xfId="1" applyNumberFormat="1" applyFont="1" applyFill="1" applyBorder="1" applyAlignment="1">
      <alignment horizontal="center" vertical="center"/>
    </xf>
    <xf numFmtId="2" fontId="15" fillId="0" borderId="21" xfId="1" applyNumberFormat="1" applyFont="1" applyFill="1" applyBorder="1" applyAlignment="1">
      <alignment horizontal="center" vertical="center"/>
    </xf>
    <xf numFmtId="2" fontId="15" fillId="0" borderId="24" xfId="1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4" fillId="0" borderId="17" xfId="0" applyNumberFormat="1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2" fontId="15" fillId="0" borderId="7" xfId="1" applyNumberFormat="1" applyFont="1" applyFill="1" applyBorder="1" applyAlignment="1">
      <alignment horizontal="center" vertical="center"/>
    </xf>
    <xf numFmtId="2" fontId="15" fillId="0" borderId="19" xfId="1" applyNumberFormat="1" applyFont="1" applyFill="1" applyBorder="1" applyAlignment="1">
      <alignment horizontal="center" vertical="center"/>
    </xf>
    <xf numFmtId="2" fontId="15" fillId="0" borderId="20" xfId="1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2" fontId="14" fillId="0" borderId="26" xfId="0" applyNumberFormat="1" applyFont="1" applyFill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2" fontId="14" fillId="0" borderId="28" xfId="0" applyNumberFormat="1" applyFont="1" applyFill="1" applyBorder="1" applyAlignment="1">
      <alignment horizontal="center" vertical="center"/>
    </xf>
    <xf numFmtId="2" fontId="15" fillId="0" borderId="23" xfId="0" applyNumberFormat="1" applyFont="1" applyFill="1" applyBorder="1" applyAlignment="1">
      <alignment horizontal="center" vertical="center"/>
    </xf>
    <xf numFmtId="2" fontId="15" fillId="0" borderId="21" xfId="0" applyNumberFormat="1" applyFont="1" applyFill="1" applyBorder="1" applyAlignment="1">
      <alignment horizontal="center" vertical="center"/>
    </xf>
    <xf numFmtId="2" fontId="11" fillId="0" borderId="20" xfId="1" applyNumberFormat="1" applyFont="1" applyFill="1" applyBorder="1" applyAlignment="1">
      <alignment horizontal="center" vertical="center"/>
    </xf>
    <xf numFmtId="2" fontId="11" fillId="0" borderId="7" xfId="1" applyNumberFormat="1" applyFont="1" applyFill="1" applyBorder="1" applyAlignment="1">
      <alignment horizontal="center" vertical="center"/>
    </xf>
    <xf numFmtId="2" fontId="11" fillId="0" borderId="19" xfId="1" applyNumberFormat="1" applyFont="1" applyFill="1" applyBorder="1" applyAlignment="1">
      <alignment horizontal="center" vertical="center"/>
    </xf>
    <xf numFmtId="2" fontId="11" fillId="0" borderId="24" xfId="1" applyNumberFormat="1" applyFont="1" applyFill="1" applyBorder="1" applyAlignment="1">
      <alignment horizontal="center" vertical="center"/>
    </xf>
    <xf numFmtId="2" fontId="11" fillId="0" borderId="23" xfId="1" applyNumberFormat="1" applyFont="1" applyFill="1" applyBorder="1" applyAlignment="1">
      <alignment horizontal="center" vertical="center"/>
    </xf>
    <xf numFmtId="2" fontId="11" fillId="0" borderId="21" xfId="1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2" fontId="15" fillId="0" borderId="19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166" fontId="0" fillId="0" borderId="23" xfId="1" applyFont="1" applyFill="1" applyBorder="1"/>
    <xf numFmtId="171" fontId="0" fillId="0" borderId="23" xfId="1" applyNumberFormat="1" applyFont="1" applyFill="1" applyBorder="1"/>
    <xf numFmtId="166" fontId="12" fillId="0" borderId="4" xfId="1" applyFont="1" applyFill="1" applyBorder="1"/>
    <xf numFmtId="0" fontId="14" fillId="2" borderId="7" xfId="0" applyFont="1" applyFill="1" applyBorder="1" applyAlignment="1">
      <alignment horizontal="center" vertical="center" wrapText="1"/>
    </xf>
    <xf numFmtId="166" fontId="0" fillId="0" borderId="7" xfId="1" applyFont="1" applyFill="1" applyBorder="1"/>
    <xf numFmtId="166" fontId="0" fillId="0" borderId="26" xfId="1" applyFont="1" applyFill="1" applyBorder="1" applyAlignment="1">
      <alignment vertical="center"/>
    </xf>
    <xf numFmtId="0" fontId="5" fillId="0" borderId="0" xfId="2" applyFont="1" applyFill="1"/>
    <xf numFmtId="0" fontId="12" fillId="2" borderId="6" xfId="0" applyFont="1" applyFill="1" applyBorder="1" applyAlignment="1">
      <alignment horizontal="center" vertical="center"/>
    </xf>
    <xf numFmtId="166" fontId="12" fillId="2" borderId="6" xfId="1" applyNumberFormat="1" applyFont="1" applyFill="1" applyBorder="1" applyAlignment="1">
      <alignment horizontal="right"/>
    </xf>
    <xf numFmtId="166" fontId="12" fillId="2" borderId="4" xfId="1" applyNumberFormat="1" applyFont="1" applyFill="1" applyBorder="1" applyAlignment="1">
      <alignment horizontal="right"/>
    </xf>
    <xf numFmtId="166" fontId="12" fillId="2" borderId="6" xfId="0" applyNumberFormat="1" applyFont="1" applyFill="1" applyBorder="1"/>
    <xf numFmtId="166" fontId="12" fillId="2" borderId="4" xfId="0" applyNumberFormat="1" applyFont="1" applyFill="1" applyBorder="1"/>
    <xf numFmtId="173" fontId="0" fillId="0" borderId="3" xfId="1" applyNumberFormat="1" applyFont="1" applyFill="1" applyBorder="1" applyAlignment="1">
      <alignment horizontal="center"/>
    </xf>
    <xf numFmtId="174" fontId="0" fillId="0" borderId="0" xfId="6" applyNumberFormat="1" applyFont="1"/>
    <xf numFmtId="0" fontId="0" fillId="4" borderId="0" xfId="0" applyFill="1" applyBorder="1"/>
    <xf numFmtId="164" fontId="0" fillId="4" borderId="0" xfId="6" applyFont="1" applyFill="1" applyBorder="1"/>
    <xf numFmtId="3" fontId="0" fillId="0" borderId="11" xfId="0" applyNumberFormat="1" applyFont="1" applyFill="1" applyBorder="1" applyAlignment="1">
      <alignment horizontal="center"/>
    </xf>
    <xf numFmtId="39" fontId="0" fillId="0" borderId="12" xfId="1" applyNumberFormat="1" applyFont="1" applyFill="1" applyBorder="1" applyAlignment="1">
      <alignment horizontal="center"/>
    </xf>
    <xf numFmtId="173" fontId="0" fillId="0" borderId="29" xfId="1" applyNumberFormat="1" applyFont="1" applyFill="1" applyBorder="1" applyAlignment="1">
      <alignment horizontal="center"/>
    </xf>
    <xf numFmtId="4" fontId="0" fillId="0" borderId="29" xfId="0" applyNumberFormat="1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39" fontId="0" fillId="0" borderId="8" xfId="1" applyNumberFormat="1" applyFont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2" fontId="0" fillId="0" borderId="13" xfId="0" applyNumberFormat="1" applyFont="1" applyFill="1" applyBorder="1" applyAlignment="1">
      <alignment horizontal="center"/>
    </xf>
    <xf numFmtId="3" fontId="0" fillId="0" borderId="29" xfId="0" applyNumberFormat="1" applyFont="1" applyFill="1" applyBorder="1" applyAlignment="1">
      <alignment horizontal="center"/>
    </xf>
    <xf numFmtId="39" fontId="0" fillId="0" borderId="11" xfId="1" applyNumberFormat="1" applyFont="1" applyFill="1" applyBorder="1" applyAlignment="1">
      <alignment horizontal="center"/>
    </xf>
    <xf numFmtId="172" fontId="0" fillId="0" borderId="12" xfId="0" applyNumberFormat="1" applyFont="1" applyFill="1" applyBorder="1" applyAlignment="1">
      <alignment horizontal="center"/>
    </xf>
    <xf numFmtId="2" fontId="0" fillId="0" borderId="11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14" fillId="0" borderId="12" xfId="0" applyFont="1" applyFill="1" applyBorder="1"/>
    <xf numFmtId="168" fontId="0" fillId="0" borderId="0" xfId="0" applyNumberFormat="1" applyFont="1" applyFill="1" applyBorder="1" applyAlignment="1">
      <alignment horizontal="center"/>
    </xf>
    <xf numFmtId="169" fontId="0" fillId="0" borderId="8" xfId="1" applyNumberFormat="1" applyFont="1" applyFill="1" applyBorder="1" applyAlignment="1">
      <alignment horizontal="center"/>
    </xf>
    <xf numFmtId="169" fontId="0" fillId="0" borderId="9" xfId="1" applyNumberFormat="1" applyFont="1" applyFill="1" applyBorder="1" applyAlignment="1">
      <alignment horizontal="center"/>
    </xf>
    <xf numFmtId="169" fontId="0" fillId="0" borderId="11" xfId="1" applyNumberFormat="1" applyFont="1" applyFill="1" applyBorder="1" applyAlignment="1">
      <alignment horizontal="center"/>
    </xf>
    <xf numFmtId="168" fontId="0" fillId="0" borderId="12" xfId="0" applyNumberFormat="1" applyFont="1" applyFill="1" applyBorder="1" applyAlignment="1">
      <alignment horizontal="center"/>
    </xf>
    <xf numFmtId="168" fontId="0" fillId="0" borderId="11" xfId="0" applyNumberFormat="1" applyFont="1" applyFill="1" applyBorder="1" applyAlignment="1">
      <alignment horizont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30" xfId="0" applyNumberFormat="1" applyFont="1" applyFill="1" applyBorder="1" applyAlignment="1">
      <alignment horizontal="center" vertical="center"/>
    </xf>
    <xf numFmtId="164" fontId="0" fillId="0" borderId="0" xfId="6" applyFont="1"/>
    <xf numFmtId="166" fontId="12" fillId="0" borderId="7" xfId="1" applyFont="1" applyFill="1" applyBorder="1" applyAlignment="1">
      <alignment horizontal="right"/>
    </xf>
    <xf numFmtId="166" fontId="12" fillId="0" borderId="6" xfId="1" applyFont="1" applyFill="1" applyBorder="1" applyAlignment="1">
      <alignment horizontal="right"/>
    </xf>
    <xf numFmtId="166" fontId="12" fillId="0" borderId="4" xfId="1" applyFont="1" applyFill="1" applyBorder="1" applyAlignment="1">
      <alignment horizontal="right"/>
    </xf>
    <xf numFmtId="0" fontId="14" fillId="2" borderId="26" xfId="0" applyFont="1" applyFill="1" applyBorder="1" applyAlignment="1">
      <alignment horizontal="center" vertical="center" wrapText="1"/>
    </xf>
    <xf numFmtId="2" fontId="0" fillId="0" borderId="26" xfId="1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166" fontId="0" fillId="0" borderId="4" xfId="1" applyFont="1" applyFill="1" applyBorder="1" applyAlignment="1">
      <alignment horizontal="right"/>
    </xf>
    <xf numFmtId="171" fontId="14" fillId="0" borderId="14" xfId="1" applyNumberFormat="1" applyFont="1" applyFill="1" applyBorder="1" applyAlignment="1">
      <alignment horizontal="center"/>
    </xf>
    <xf numFmtId="2" fontId="0" fillId="0" borderId="7" xfId="0" applyNumberFormat="1" applyFont="1" applyFill="1" applyBorder="1"/>
    <xf numFmtId="2" fontId="0" fillId="0" borderId="7" xfId="1" applyNumberFormat="1" applyFont="1" applyFill="1" applyBorder="1"/>
    <xf numFmtId="0" fontId="15" fillId="2" borderId="25" xfId="0" applyFont="1" applyFill="1" applyBorder="1" applyAlignment="1">
      <alignment horizontal="center" vertical="center" wrapText="1"/>
    </xf>
    <xf numFmtId="166" fontId="12" fillId="0" borderId="26" xfId="1" applyFont="1" applyFill="1" applyBorder="1" applyAlignment="1">
      <alignment horizontal="right"/>
    </xf>
    <xf numFmtId="175" fontId="0" fillId="4" borderId="2" xfId="6" applyNumberFormat="1" applyFont="1" applyFill="1" applyBorder="1" applyAlignment="1">
      <alignment horizontal="center"/>
    </xf>
    <xf numFmtId="175" fontId="0" fillId="4" borderId="9" xfId="6" applyNumberFormat="1" applyFont="1" applyFill="1" applyBorder="1" applyAlignment="1">
      <alignment horizontal="center"/>
    </xf>
    <xf numFmtId="176" fontId="0" fillId="4" borderId="9" xfId="6" applyNumberFormat="1" applyFont="1" applyFill="1" applyBorder="1" applyAlignment="1">
      <alignment horizontal="center"/>
    </xf>
    <xf numFmtId="175" fontId="0" fillId="0" borderId="6" xfId="6" applyNumberFormat="1" applyFont="1" applyBorder="1" applyAlignment="1">
      <alignment horizontal="center"/>
    </xf>
    <xf numFmtId="175" fontId="0" fillId="4" borderId="6" xfId="6" applyNumberFormat="1" applyFont="1" applyFill="1" applyBorder="1" applyAlignment="1">
      <alignment horizontal="center"/>
    </xf>
    <xf numFmtId="2" fontId="14" fillId="0" borderId="7" xfId="3" applyNumberFormat="1" applyFont="1" applyFill="1" applyBorder="1" applyAlignment="1">
      <alignment horizontal="center" vertical="center"/>
    </xf>
    <xf numFmtId="175" fontId="0" fillId="0" borderId="7" xfId="6" applyNumberFormat="1" applyFont="1" applyBorder="1" applyAlignment="1">
      <alignment horizontal="center"/>
    </xf>
    <xf numFmtId="175" fontId="0" fillId="4" borderId="7" xfId="6" applyNumberFormat="1" applyFont="1" applyFill="1" applyBorder="1" applyAlignment="1">
      <alignment horizontal="center"/>
    </xf>
    <xf numFmtId="175" fontId="0" fillId="0" borderId="23" xfId="6" applyNumberFormat="1" applyFont="1" applyBorder="1" applyAlignment="1">
      <alignment horizontal="center"/>
    </xf>
    <xf numFmtId="175" fontId="0" fillId="4" borderId="23" xfId="6" applyNumberFormat="1" applyFont="1" applyFill="1" applyBorder="1" applyAlignment="1">
      <alignment horizontal="center"/>
    </xf>
    <xf numFmtId="2" fontId="15" fillId="0" borderId="31" xfId="0" applyNumberFormat="1" applyFont="1" applyFill="1" applyBorder="1" applyAlignment="1">
      <alignment horizontal="center" vertical="center"/>
    </xf>
    <xf numFmtId="2" fontId="14" fillId="0" borderId="14" xfId="3" applyNumberFormat="1" applyFont="1" applyFill="1" applyBorder="1" applyAlignment="1">
      <alignment horizontal="center" vertical="center"/>
    </xf>
    <xf numFmtId="2" fontId="14" fillId="0" borderId="9" xfId="3" applyNumberFormat="1" applyFont="1" applyFill="1" applyBorder="1" applyAlignment="1">
      <alignment horizontal="center" vertical="center"/>
    </xf>
    <xf numFmtId="175" fontId="0" fillId="0" borderId="21" xfId="6" applyNumberFormat="1" applyFont="1" applyBorder="1" applyAlignment="1">
      <alignment horizontal="center"/>
    </xf>
    <xf numFmtId="175" fontId="0" fillId="0" borderId="19" xfId="6" applyNumberFormat="1" applyFont="1" applyBorder="1" applyAlignment="1">
      <alignment horizontal="center"/>
    </xf>
    <xf numFmtId="175" fontId="0" fillId="0" borderId="18" xfId="6" applyNumberFormat="1" applyFont="1" applyBorder="1" applyAlignment="1">
      <alignment horizontal="center"/>
    </xf>
    <xf numFmtId="2" fontId="14" fillId="0" borderId="19" xfId="3" applyNumberFormat="1" applyFont="1" applyFill="1" applyBorder="1" applyAlignment="1">
      <alignment horizontal="center" vertical="center"/>
    </xf>
    <xf numFmtId="167" fontId="5" fillId="0" borderId="32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77" fontId="0" fillId="0" borderId="6" xfId="6" applyNumberFormat="1" applyFont="1" applyBorder="1" applyAlignment="1">
      <alignment horizontal="center"/>
    </xf>
    <xf numFmtId="167" fontId="5" fillId="0" borderId="23" xfId="0" applyNumberFormat="1" applyFont="1" applyFill="1" applyBorder="1" applyAlignment="1">
      <alignment horizontal="center" vertical="center"/>
    </xf>
    <xf numFmtId="177" fontId="0" fillId="0" borderId="23" xfId="6" applyNumberFormat="1" applyFont="1" applyBorder="1" applyAlignment="1">
      <alignment horizontal="center"/>
    </xf>
    <xf numFmtId="167" fontId="5" fillId="0" borderId="31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5" fillId="0" borderId="21" xfId="0" applyNumberFormat="1" applyFont="1" applyFill="1" applyBorder="1" applyAlignment="1">
      <alignment horizontal="center" vertical="center"/>
    </xf>
    <xf numFmtId="167" fontId="5" fillId="0" borderId="18" xfId="0" applyNumberFormat="1" applyFont="1" applyFill="1" applyBorder="1" applyAlignment="1">
      <alignment horizontal="center" vertical="center"/>
    </xf>
    <xf numFmtId="174" fontId="0" fillId="0" borderId="6" xfId="6" applyNumberFormat="1" applyFont="1" applyBorder="1"/>
    <xf numFmtId="164" fontId="0" fillId="0" borderId="6" xfId="6" applyFont="1" applyBorder="1"/>
    <xf numFmtId="0" fontId="15" fillId="2" borderId="7" xfId="0" applyFont="1" applyFill="1" applyBorder="1" applyAlignment="1">
      <alignment horizontal="center" vertical="center" wrapText="1"/>
    </xf>
    <xf numFmtId="171" fontId="0" fillId="0" borderId="7" xfId="1" applyNumberFormat="1" applyFont="1" applyFill="1" applyBorder="1"/>
    <xf numFmtId="0" fontId="15" fillId="2" borderId="26" xfId="0" applyFont="1" applyFill="1" applyBorder="1" applyAlignment="1">
      <alignment horizontal="center" vertical="center" wrapText="1"/>
    </xf>
    <xf numFmtId="166" fontId="0" fillId="0" borderId="26" xfId="1" applyFont="1" applyFill="1" applyBorder="1"/>
    <xf numFmtId="0" fontId="0" fillId="0" borderId="6" xfId="0" applyFont="1" applyFill="1" applyBorder="1" applyAlignment="1">
      <alignment horizontal="left" indent="1"/>
    </xf>
    <xf numFmtId="0" fontId="15" fillId="2" borderId="22" xfId="0" applyFont="1" applyFill="1" applyBorder="1" applyAlignment="1">
      <alignment horizontal="center" vertical="center" wrapText="1"/>
    </xf>
    <xf numFmtId="166" fontId="0" fillId="0" borderId="22" xfId="1" applyFont="1" applyFill="1" applyBorder="1"/>
    <xf numFmtId="166" fontId="0" fillId="0" borderId="33" xfId="1" applyFont="1" applyFill="1" applyBorder="1"/>
    <xf numFmtId="166" fontId="0" fillId="0" borderId="22" xfId="1" applyFont="1" applyFill="1" applyBorder="1" applyAlignment="1">
      <alignment horizontal="right"/>
    </xf>
    <xf numFmtId="166" fontId="0" fillId="0" borderId="26" xfId="1" applyFont="1" applyFill="1" applyBorder="1" applyAlignment="1">
      <alignment horizontal="right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166" fontId="12" fillId="0" borderId="22" xfId="1" applyFont="1" applyFill="1" applyBorder="1"/>
    <xf numFmtId="166" fontId="12" fillId="0" borderId="26" xfId="1" applyFont="1" applyFill="1" applyBorder="1"/>
    <xf numFmtId="166" fontId="12" fillId="0" borderId="33" xfId="1" applyFont="1" applyFill="1" applyBorder="1"/>
    <xf numFmtId="166" fontId="12" fillId="0" borderId="22" xfId="1" applyFont="1" applyFill="1" applyBorder="1" applyAlignment="1">
      <alignment horizontal="right"/>
    </xf>
    <xf numFmtId="166" fontId="0" fillId="0" borderId="23" xfId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 wrapText="1"/>
    </xf>
    <xf numFmtId="169" fontId="0" fillId="0" borderId="13" xfId="1" applyNumberFormat="1" applyFont="1" applyFill="1" applyBorder="1" applyAlignment="1">
      <alignment horizontal="center"/>
    </xf>
    <xf numFmtId="169" fontId="0" fillId="0" borderId="14" xfId="1" applyNumberFormat="1" applyFont="1" applyFill="1" applyBorder="1" applyAlignment="1">
      <alignment horizontal="center"/>
    </xf>
    <xf numFmtId="3" fontId="0" fillId="0" borderId="9" xfId="0" applyNumberFormat="1" applyFont="1" applyFill="1" applyBorder="1" applyAlignment="1">
      <alignment horizontal="center"/>
    </xf>
    <xf numFmtId="168" fontId="0" fillId="0" borderId="2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/>
    <xf numFmtId="0" fontId="28" fillId="0" borderId="12" xfId="0" applyFont="1" applyFill="1" applyBorder="1"/>
    <xf numFmtId="39" fontId="28" fillId="0" borderId="0" xfId="0" applyNumberFormat="1" applyFont="1" applyFill="1" applyBorder="1"/>
    <xf numFmtId="0" fontId="28" fillId="0" borderId="12" xfId="0" applyFont="1" applyFill="1" applyBorder="1" applyAlignment="1">
      <alignment horizontal="center"/>
    </xf>
    <xf numFmtId="0" fontId="29" fillId="0" borderId="0" xfId="0" applyFont="1" applyBorder="1"/>
    <xf numFmtId="0" fontId="31" fillId="0" borderId="0" xfId="0" applyFont="1" applyBorder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2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8" fillId="0" borderId="0" xfId="0" applyFont="1" applyFill="1" applyAlignment="1"/>
    <xf numFmtId="0" fontId="28" fillId="0" borderId="0" xfId="0" applyFont="1" applyBorder="1"/>
    <xf numFmtId="0" fontId="28" fillId="0" borderId="0" xfId="0" applyFont="1" applyBorder="1" applyAlignment="1">
      <alignment horizontal="left" indent="2"/>
    </xf>
    <xf numFmtId="0" fontId="14" fillId="0" borderId="0" xfId="0" applyFont="1" applyBorder="1"/>
    <xf numFmtId="0" fontId="31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70" fontId="14" fillId="0" borderId="0" xfId="0" applyNumberFormat="1" applyFont="1" applyBorder="1"/>
    <xf numFmtId="164" fontId="0" fillId="0" borderId="4" xfId="6" applyFont="1" applyBorder="1"/>
    <xf numFmtId="2" fontId="14" fillId="0" borderId="0" xfId="0" applyNumberFormat="1" applyFont="1" applyAlignment="1">
      <alignment vertical="center"/>
    </xf>
    <xf numFmtId="0" fontId="12" fillId="4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vertical="center"/>
    </xf>
    <xf numFmtId="0" fontId="33" fillId="0" borderId="0" xfId="0" applyFont="1" applyFill="1" applyBorder="1"/>
    <xf numFmtId="0" fontId="33" fillId="0" borderId="0" xfId="0" applyFont="1" applyFill="1" applyAlignment="1"/>
    <xf numFmtId="0" fontId="33" fillId="0" borderId="0" xfId="0" applyFont="1"/>
    <xf numFmtId="0" fontId="36" fillId="0" borderId="0" xfId="0" applyFont="1" applyFill="1" applyBorder="1"/>
    <xf numFmtId="0" fontId="36" fillId="0" borderId="0" xfId="0" applyFont="1" applyFill="1" applyAlignment="1"/>
    <xf numFmtId="0" fontId="36" fillId="0" borderId="0" xfId="0" applyFont="1"/>
    <xf numFmtId="0" fontId="34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4" fontId="0" fillId="0" borderId="29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39" fontId="0" fillId="0" borderId="9" xfId="1" applyNumberFormat="1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6" fontId="0" fillId="4" borderId="7" xfId="1" applyFont="1" applyFill="1" applyBorder="1"/>
    <xf numFmtId="166" fontId="0" fillId="4" borderId="6" xfId="1" applyFont="1" applyFill="1" applyBorder="1"/>
    <xf numFmtId="174" fontId="0" fillId="5" borderId="6" xfId="6" applyNumberFormat="1" applyFont="1" applyFill="1" applyBorder="1"/>
    <xf numFmtId="166" fontId="0" fillId="5" borderId="6" xfId="1" applyFont="1" applyFill="1" applyBorder="1"/>
    <xf numFmtId="4" fontId="1" fillId="4" borderId="7" xfId="1" applyNumberFormat="1" applyFont="1" applyFill="1" applyBorder="1"/>
    <xf numFmtId="4" fontId="1" fillId="4" borderId="6" xfId="1" applyNumberFormat="1" applyFont="1" applyFill="1" applyBorder="1"/>
    <xf numFmtId="4" fontId="0" fillId="4" borderId="7" xfId="1" applyNumberFormat="1" applyFont="1" applyFill="1" applyBorder="1"/>
    <xf numFmtId="4" fontId="0" fillId="4" borderId="6" xfId="1" applyNumberFormat="1" applyFont="1" applyFill="1" applyBorder="1"/>
    <xf numFmtId="4" fontId="0" fillId="0" borderId="0" xfId="6" applyNumberFormat="1" applyFont="1" applyFill="1" applyBorder="1"/>
    <xf numFmtId="4" fontId="0" fillId="5" borderId="6" xfId="1" applyNumberFormat="1" applyFont="1" applyFill="1" applyBorder="1"/>
    <xf numFmtId="166" fontId="0" fillId="4" borderId="7" xfId="1" applyFont="1" applyFill="1" applyBorder="1" applyAlignment="1">
      <alignment horizontal="right"/>
    </xf>
    <xf numFmtId="166" fontId="0" fillId="4" borderId="6" xfId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/>
    <xf numFmtId="0" fontId="0" fillId="2" borderId="6" xfId="0" applyFont="1" applyFill="1" applyBorder="1" applyAlignment="1">
      <alignment horizontal="center" vertical="center"/>
    </xf>
    <xf numFmtId="4" fontId="0" fillId="0" borderId="11" xfId="1" applyNumberFormat="1" applyFont="1" applyFill="1" applyBorder="1" applyAlignment="1">
      <alignment horizontal="center"/>
    </xf>
    <xf numFmtId="4" fontId="0" fillId="0" borderId="8" xfId="1" applyNumberFormat="1" applyFont="1" applyFill="1" applyBorder="1" applyAlignment="1">
      <alignment horizontal="center"/>
    </xf>
    <xf numFmtId="175" fontId="0" fillId="4" borderId="0" xfId="6" applyNumberFormat="1" applyFont="1" applyFill="1" applyBorder="1" applyAlignment="1">
      <alignment horizontal="center"/>
    </xf>
    <xf numFmtId="4" fontId="0" fillId="0" borderId="14" xfId="1" applyNumberFormat="1" applyFont="1" applyFill="1" applyBorder="1" applyAlignment="1">
      <alignment horizontal="center"/>
    </xf>
    <xf numFmtId="172" fontId="0" fillId="0" borderId="0" xfId="0" applyNumberFormat="1" applyBorder="1" applyAlignment="1">
      <alignment horizontal="center"/>
    </xf>
    <xf numFmtId="2" fontId="0" fillId="0" borderId="8" xfId="1" applyNumberFormat="1" applyFont="1" applyFill="1" applyBorder="1" applyAlignment="1">
      <alignment horizontal="center"/>
    </xf>
    <xf numFmtId="2" fontId="0" fillId="0" borderId="10" xfId="1" applyNumberFormat="1" applyFont="1" applyFill="1" applyBorder="1" applyAlignment="1">
      <alignment horizontal="center"/>
    </xf>
    <xf numFmtId="2" fontId="0" fillId="0" borderId="13" xfId="1" applyNumberFormat="1" applyFont="1" applyFill="1" applyBorder="1" applyAlignment="1">
      <alignment horizontal="center"/>
    </xf>
    <xf numFmtId="172" fontId="0" fillId="4" borderId="0" xfId="0" applyNumberFormat="1" applyFill="1" applyBorder="1" applyAlignment="1">
      <alignment horizontal="center"/>
    </xf>
    <xf numFmtId="172" fontId="0" fillId="4" borderId="1" xfId="0" applyNumberForma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vertical="center" wrapText="1"/>
    </xf>
    <xf numFmtId="168" fontId="0" fillId="0" borderId="0" xfId="0" applyNumberFormat="1" applyBorder="1" applyAlignment="1">
      <alignment horizontal="center"/>
    </xf>
    <xf numFmtId="4" fontId="0" fillId="0" borderId="10" xfId="1" applyNumberFormat="1" applyFont="1" applyFill="1" applyBorder="1" applyAlignment="1">
      <alignment horizontal="center"/>
    </xf>
    <xf numFmtId="4" fontId="0" fillId="0" borderId="13" xfId="1" applyNumberFormat="1" applyFont="1" applyFill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167" fontId="14" fillId="0" borderId="6" xfId="0" applyNumberFormat="1" applyFont="1" applyFill="1" applyBorder="1" applyAlignment="1">
      <alignment horizontal="center" vertical="center"/>
    </xf>
    <xf numFmtId="167" fontId="14" fillId="0" borderId="18" xfId="0" applyNumberFormat="1" applyFont="1" applyFill="1" applyBorder="1" applyAlignment="1">
      <alignment horizontal="center" vertical="center"/>
    </xf>
    <xf numFmtId="167" fontId="14" fillId="0" borderId="9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66" fontId="12" fillId="2" borderId="8" xfId="1" applyNumberFormat="1" applyFont="1" applyFill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170" fontId="0" fillId="0" borderId="11" xfId="1" applyNumberFormat="1" applyFont="1" applyBorder="1"/>
    <xf numFmtId="170" fontId="0" fillId="0" borderId="6" xfId="0" applyNumberFormat="1" applyFont="1" applyBorder="1"/>
    <xf numFmtId="0" fontId="39" fillId="0" borderId="0" xfId="0" applyFont="1" applyBorder="1"/>
    <xf numFmtId="0" fontId="3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8" fillId="3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7">
    <cellStyle name="Hipervínculo" xfId="4" builtinId="8"/>
    <cellStyle name="Millares" xfId="1" builtinId="3"/>
    <cellStyle name="Millares [0]" xfId="6" builtinId="6"/>
    <cellStyle name="Millares 2" xfId="3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</cellStyles>
  <dxfs count="0"/>
  <tableStyles count="0" defaultTableStyle="TableStyleMedium2" defaultPivotStyle="PivotStyleLight16"/>
  <colors>
    <mruColors>
      <color rgb="FFD0FEFE"/>
      <color rgb="FF82BFF2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266700</xdr:colOff>
      <xdr:row>4</xdr:row>
      <xdr:rowOff>66675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20764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742950</xdr:colOff>
      <xdr:row>2</xdr:row>
      <xdr:rowOff>0</xdr:rowOff>
    </xdr:from>
    <xdr:to>
      <xdr:col>6</xdr:col>
      <xdr:colOff>333375</xdr:colOff>
      <xdr:row>3</xdr:row>
      <xdr:rowOff>104775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81000"/>
          <a:ext cx="187642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647700</xdr:colOff>
      <xdr:row>1</xdr:row>
      <xdr:rowOff>161925</xdr:rowOff>
    </xdr:from>
    <xdr:to>
      <xdr:col>8</xdr:col>
      <xdr:colOff>533400</xdr:colOff>
      <xdr:row>4</xdr:row>
      <xdr:rowOff>38100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52425"/>
          <a:ext cx="14097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z.INE\AppData\Local\Microsoft\Windows\INetCache\Content.Outlook\5R69A3CX\TASAS_CONTRIBUCION_AREA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nac"/>
    </sheetNames>
    <sheetDataSet>
      <sheetData sheetId="0">
        <row r="2">
          <cell r="B2">
            <v>5.2475566864013672</v>
          </cell>
        </row>
        <row r="3">
          <cell r="B3">
            <v>6.8269953727722168</v>
          </cell>
        </row>
        <row r="4">
          <cell r="B4">
            <v>6.9443783760070801</v>
          </cell>
        </row>
        <row r="5">
          <cell r="B5">
            <v>5.3841071128845215</v>
          </cell>
        </row>
        <row r="6">
          <cell r="B6">
            <v>3.7291362285614014</v>
          </cell>
        </row>
        <row r="7">
          <cell r="B7">
            <v>6.7516121864318848</v>
          </cell>
        </row>
        <row r="8">
          <cell r="B8">
            <v>11.736861228942871</v>
          </cell>
        </row>
        <row r="9">
          <cell r="B9">
            <v>1.7023988962173462</v>
          </cell>
        </row>
        <row r="10">
          <cell r="B10">
            <v>2.6554391384124756</v>
          </cell>
        </row>
        <row r="11">
          <cell r="B11">
            <v>2.6108736991882324</v>
          </cell>
        </row>
        <row r="12">
          <cell r="B12">
            <v>12.36870288848877</v>
          </cell>
        </row>
        <row r="13">
          <cell r="B13">
            <v>0.98699134588241577</v>
          </cell>
        </row>
        <row r="14">
          <cell r="B14">
            <v>6.4306507110595703</v>
          </cell>
        </row>
        <row r="15">
          <cell r="B15">
            <v>6.8306550979614258</v>
          </cell>
        </row>
        <row r="16">
          <cell r="B16">
            <v>19.793638229370117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_26_area"/>
    </sheetNames>
    <sheetDataSet>
      <sheetData sheetId="0">
        <row r="2">
          <cell r="B2">
            <v>5.8771991729736328</v>
          </cell>
        </row>
        <row r="3">
          <cell r="B3">
            <v>9.2661800384521484</v>
          </cell>
        </row>
        <row r="4">
          <cell r="B4">
            <v>6.5459408760070801</v>
          </cell>
        </row>
        <row r="5">
          <cell r="B5">
            <v>6.6769123077392578</v>
          </cell>
        </row>
        <row r="6">
          <cell r="B6">
            <v>3.1149835586547852</v>
          </cell>
        </row>
        <row r="7">
          <cell r="B7">
            <v>4.2809309959411621</v>
          </cell>
        </row>
        <row r="8">
          <cell r="B8">
            <v>8.9760980606079102</v>
          </cell>
        </row>
        <row r="9">
          <cell r="B9">
            <v>2.8987510204315186</v>
          </cell>
        </row>
        <row r="10">
          <cell r="B10">
            <v>2.207611083984375</v>
          </cell>
        </row>
        <row r="11">
          <cell r="B11">
            <v>3.6159579753875732</v>
          </cell>
        </row>
        <row r="12">
          <cell r="B12">
            <v>12.827265739440918</v>
          </cell>
        </row>
        <row r="13">
          <cell r="B13">
            <v>1.0320050716400146</v>
          </cell>
        </row>
        <row r="14">
          <cell r="B14">
            <v>5.4543318748474121</v>
          </cell>
        </row>
        <row r="15">
          <cell r="B15">
            <v>11.57956600189209</v>
          </cell>
        </row>
        <row r="16">
          <cell r="B16">
            <v>15.64626407623291</v>
          </cell>
        </row>
        <row r="17">
          <cell r="B17">
            <v>5.0239119529724121</v>
          </cell>
        </row>
        <row r="18">
          <cell r="B18">
            <v>5.9606156349182129</v>
          </cell>
        </row>
        <row r="19">
          <cell r="B19">
            <v>7.0859003067016602</v>
          </cell>
        </row>
        <row r="20">
          <cell r="B20">
            <v>4.9249124526977539</v>
          </cell>
        </row>
        <row r="21">
          <cell r="B21">
            <v>3.9472787380218506</v>
          </cell>
        </row>
        <row r="22">
          <cell r="B22">
            <v>7.6291790008544922</v>
          </cell>
        </row>
        <row r="23">
          <cell r="B23">
            <v>12.717463493347168</v>
          </cell>
        </row>
        <row r="24">
          <cell r="B24">
            <v>1.2774637937545776</v>
          </cell>
        </row>
        <row r="25">
          <cell r="B25">
            <v>2.8145039081573486</v>
          </cell>
        </row>
        <row r="26">
          <cell r="B26">
            <v>2.2538754940032959</v>
          </cell>
        </row>
        <row r="27">
          <cell r="B27">
            <v>12.205824851989746</v>
          </cell>
        </row>
        <row r="28">
          <cell r="B28">
            <v>0.97100275754928589</v>
          </cell>
        </row>
        <row r="29">
          <cell r="B29">
            <v>6.7774314880371094</v>
          </cell>
        </row>
        <row r="30">
          <cell r="B30">
            <v>5.1438789367675781</v>
          </cell>
        </row>
        <row r="31">
          <cell r="B31">
            <v>21.266754150390625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I26"/>
  <sheetViews>
    <sheetView showGridLines="0" tabSelected="1" zoomScale="90" zoomScaleNormal="90" workbookViewId="0"/>
  </sheetViews>
  <sheetFormatPr baseColWidth="10" defaultRowHeight="15" x14ac:dyDescent="0.25"/>
  <cols>
    <col min="1" max="1" width="4.7109375" customWidth="1"/>
    <col min="2" max="2" width="15.7109375" customWidth="1"/>
    <col min="9" max="9" width="19.140625" customWidth="1"/>
  </cols>
  <sheetData>
    <row r="6" spans="2:9" ht="26.25" x14ac:dyDescent="0.4">
      <c r="B6" s="342" t="s">
        <v>29</v>
      </c>
      <c r="C6" s="342"/>
      <c r="D6" s="342"/>
      <c r="E6" s="342"/>
      <c r="F6" s="342"/>
      <c r="G6" s="342"/>
      <c r="H6" s="342"/>
      <c r="I6" s="342"/>
    </row>
    <row r="7" spans="2:9" ht="23.25" x14ac:dyDescent="0.35">
      <c r="B7" s="343" t="s">
        <v>66</v>
      </c>
      <c r="C7" s="343"/>
      <c r="D7" s="343"/>
      <c r="E7" s="343"/>
      <c r="F7" s="343"/>
      <c r="G7" s="343"/>
      <c r="H7" s="343"/>
      <c r="I7" s="343"/>
    </row>
    <row r="8" spans="2:9" x14ac:dyDescent="0.25">
      <c r="B8" s="11"/>
      <c r="C8" s="6"/>
      <c r="D8" s="6"/>
      <c r="E8" s="6"/>
      <c r="F8" s="6"/>
      <c r="G8" s="6"/>
      <c r="H8" s="6"/>
      <c r="I8" s="6"/>
    </row>
    <row r="9" spans="2:9" x14ac:dyDescent="0.25">
      <c r="B9" t="s">
        <v>71</v>
      </c>
      <c r="C9" s="341" t="s">
        <v>80</v>
      </c>
      <c r="D9" s="341"/>
      <c r="E9" s="341"/>
      <c r="F9" s="341"/>
      <c r="G9" s="341"/>
      <c r="H9" s="341"/>
      <c r="I9" s="341"/>
    </row>
    <row r="10" spans="2:9" x14ac:dyDescent="0.25">
      <c r="B10" t="s">
        <v>72</v>
      </c>
      <c r="C10" s="341" t="s">
        <v>81</v>
      </c>
      <c r="D10" s="341"/>
      <c r="E10" s="341"/>
      <c r="F10" s="341"/>
      <c r="G10" s="341"/>
      <c r="H10" s="341"/>
      <c r="I10" s="341"/>
    </row>
    <row r="11" spans="2:9" ht="18.75" x14ac:dyDescent="0.35">
      <c r="B11" t="s">
        <v>73</v>
      </c>
      <c r="C11" s="341" t="s">
        <v>82</v>
      </c>
      <c r="D11" s="341"/>
      <c r="E11" s="341"/>
      <c r="F11" s="341"/>
      <c r="G11" s="341"/>
      <c r="H11" s="341"/>
      <c r="I11" s="341"/>
    </row>
    <row r="12" spans="2:9" x14ac:dyDescent="0.25">
      <c r="B12" t="s">
        <v>74</v>
      </c>
      <c r="C12" s="344" t="s">
        <v>83</v>
      </c>
      <c r="D12" s="344"/>
      <c r="E12" s="344"/>
      <c r="F12" s="344"/>
      <c r="G12" s="344"/>
      <c r="H12" s="344"/>
      <c r="I12" s="344"/>
    </row>
    <row r="13" spans="2:9" x14ac:dyDescent="0.25">
      <c r="B13" t="s">
        <v>75</v>
      </c>
      <c r="C13" s="344" t="s">
        <v>84</v>
      </c>
      <c r="D13" s="344"/>
      <c r="E13" s="344"/>
      <c r="F13" s="344"/>
      <c r="G13" s="344"/>
      <c r="H13" s="344"/>
      <c r="I13" s="344"/>
    </row>
    <row r="14" spans="2:9" ht="18.75" x14ac:dyDescent="0.35">
      <c r="B14" t="s">
        <v>76</v>
      </c>
      <c r="C14" s="344" t="s">
        <v>85</v>
      </c>
      <c r="D14" s="344"/>
      <c r="E14" s="344"/>
      <c r="F14" s="344"/>
      <c r="G14" s="344"/>
      <c r="H14" s="344"/>
      <c r="I14" s="344"/>
    </row>
    <row r="15" spans="2:9" ht="18.75" x14ac:dyDescent="0.35">
      <c r="B15" t="s">
        <v>77</v>
      </c>
      <c r="C15" s="344" t="s">
        <v>86</v>
      </c>
      <c r="D15" s="344"/>
      <c r="E15" s="344"/>
      <c r="F15" s="344"/>
      <c r="G15" s="344"/>
      <c r="H15" s="344"/>
      <c r="I15" s="344"/>
    </row>
    <row r="16" spans="2:9" x14ac:dyDescent="0.25">
      <c r="B16" t="s">
        <v>78</v>
      </c>
      <c r="C16" s="344" t="s">
        <v>87</v>
      </c>
      <c r="D16" s="344"/>
      <c r="E16" s="344"/>
      <c r="F16" s="344"/>
      <c r="G16" s="344"/>
      <c r="H16" s="344"/>
      <c r="I16" s="344"/>
    </row>
    <row r="17" spans="2:9" x14ac:dyDescent="0.25">
      <c r="B17" t="s">
        <v>79</v>
      </c>
      <c r="C17" s="344" t="s">
        <v>88</v>
      </c>
      <c r="D17" s="344"/>
      <c r="E17" s="344"/>
      <c r="F17" s="344"/>
      <c r="G17" s="344"/>
      <c r="H17" s="344"/>
      <c r="I17" s="344"/>
    </row>
    <row r="18" spans="2:9" x14ac:dyDescent="0.25">
      <c r="C18" s="10"/>
      <c r="D18" s="10"/>
      <c r="E18" s="10"/>
      <c r="F18" s="10"/>
      <c r="G18" s="10"/>
      <c r="H18" s="10"/>
      <c r="I18" s="10"/>
    </row>
    <row r="19" spans="2:9" x14ac:dyDescent="0.25">
      <c r="C19" s="10"/>
      <c r="D19" s="10"/>
      <c r="E19" s="10"/>
      <c r="F19" s="10"/>
      <c r="G19" s="10"/>
      <c r="H19" s="10"/>
      <c r="I19" s="10"/>
    </row>
    <row r="20" spans="2:9" x14ac:dyDescent="0.25">
      <c r="B20" s="11"/>
      <c r="C20" s="9"/>
    </row>
    <row r="22" spans="2:9" x14ac:dyDescent="0.25">
      <c r="B22" s="158"/>
      <c r="C22" s="158"/>
      <c r="D22" s="158"/>
      <c r="E22" s="158"/>
      <c r="F22" s="158"/>
      <c r="G22" s="158"/>
      <c r="H22" s="158"/>
    </row>
    <row r="23" spans="2:9" x14ac:dyDescent="0.25">
      <c r="B23" s="158"/>
      <c r="C23" s="158"/>
      <c r="D23" s="158"/>
      <c r="E23" s="158"/>
      <c r="F23" s="158"/>
      <c r="G23" s="158"/>
      <c r="H23" s="158"/>
    </row>
    <row r="24" spans="2:9" x14ac:dyDescent="0.25">
      <c r="B24" s="158"/>
      <c r="C24" s="158"/>
      <c r="D24" s="158"/>
      <c r="E24" s="158"/>
      <c r="F24" s="158"/>
      <c r="G24" s="158"/>
      <c r="H24" s="158"/>
    </row>
    <row r="25" spans="2:9" x14ac:dyDescent="0.25">
      <c r="B25" s="158"/>
      <c r="C25" s="158"/>
      <c r="D25" s="158"/>
      <c r="E25" s="158"/>
      <c r="F25" s="158"/>
      <c r="G25" s="158"/>
      <c r="H25" s="158"/>
    </row>
    <row r="26" spans="2:9" x14ac:dyDescent="0.25">
      <c r="B26" s="158"/>
      <c r="C26" s="158"/>
      <c r="D26" s="158"/>
      <c r="E26" s="158"/>
      <c r="F26" s="158"/>
      <c r="G26" s="158"/>
      <c r="H26" s="158"/>
    </row>
  </sheetData>
  <mergeCells count="11">
    <mergeCell ref="C16:I16"/>
    <mergeCell ref="C17:I17"/>
    <mergeCell ref="C12:I12"/>
    <mergeCell ref="C13:I13"/>
    <mergeCell ref="C14:I14"/>
    <mergeCell ref="C15:I15"/>
    <mergeCell ref="C11:I11"/>
    <mergeCell ref="B6:I6"/>
    <mergeCell ref="B7:I7"/>
    <mergeCell ref="C9:I9"/>
    <mergeCell ref="C10:I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0"/>
  <sheetViews>
    <sheetView showGridLines="0" zoomScale="90" zoomScaleNormal="90" workbookViewId="0"/>
  </sheetViews>
  <sheetFormatPr baseColWidth="10" defaultRowHeight="15" x14ac:dyDescent="0.25"/>
  <cols>
    <col min="1" max="1" width="4.7109375" style="13" customWidth="1"/>
    <col min="2" max="5" width="15.28515625" style="13" customWidth="1"/>
    <col min="6" max="6" width="11.42578125" style="13"/>
    <col min="7" max="7" width="14.140625" style="13" customWidth="1"/>
    <col min="8" max="16384" width="11.42578125" style="13"/>
  </cols>
  <sheetData>
    <row r="1" spans="1:8" ht="15" customHeight="1" x14ac:dyDescent="0.25">
      <c r="B1" s="92"/>
      <c r="C1" s="91"/>
      <c r="D1" s="91"/>
      <c r="E1" s="91"/>
    </row>
    <row r="2" spans="1:8" x14ac:dyDescent="0.25">
      <c r="B2" s="91"/>
      <c r="C2" s="91"/>
      <c r="D2" s="91"/>
      <c r="E2" s="91"/>
    </row>
    <row r="3" spans="1:8" x14ac:dyDescent="0.25">
      <c r="B3" s="410" t="s">
        <v>65</v>
      </c>
      <c r="C3" s="410"/>
      <c r="D3" s="410"/>
      <c r="E3" s="410"/>
    </row>
    <row r="4" spans="1:8" x14ac:dyDescent="0.25">
      <c r="B4" s="410" t="s">
        <v>91</v>
      </c>
      <c r="C4" s="410"/>
      <c r="D4" s="410"/>
      <c r="E4" s="410"/>
    </row>
    <row r="5" spans="1:8" ht="7.5" customHeight="1" x14ac:dyDescent="0.25"/>
    <row r="6" spans="1:8" ht="17.25" customHeight="1" x14ac:dyDescent="0.25">
      <c r="A6" s="35"/>
      <c r="B6" s="388" t="s">
        <v>30</v>
      </c>
      <c r="C6" s="408" t="s">
        <v>70</v>
      </c>
      <c r="D6" s="411" t="s">
        <v>59</v>
      </c>
      <c r="E6" s="412"/>
      <c r="F6" s="35"/>
    </row>
    <row r="7" spans="1:8" x14ac:dyDescent="0.25">
      <c r="A7" s="35"/>
      <c r="B7" s="388"/>
      <c r="C7" s="409"/>
      <c r="D7" s="159" t="s">
        <v>57</v>
      </c>
      <c r="E7" s="159" t="s">
        <v>58</v>
      </c>
      <c r="F7" s="35"/>
    </row>
    <row r="8" spans="1:8" ht="16.5" customHeight="1" x14ac:dyDescent="0.25">
      <c r="A8" s="35"/>
      <c r="B8" s="337">
        <v>2016</v>
      </c>
      <c r="C8" s="87">
        <v>2315330</v>
      </c>
      <c r="D8" s="87">
        <v>748832</v>
      </c>
      <c r="E8" s="87">
        <v>1566498</v>
      </c>
      <c r="F8" s="35"/>
    </row>
    <row r="9" spans="1:8" ht="16.5" customHeight="1" x14ac:dyDescent="0.25">
      <c r="A9" s="35"/>
      <c r="B9" s="337">
        <v>2017</v>
      </c>
      <c r="C9" s="87">
        <v>2093344</v>
      </c>
      <c r="D9" s="87">
        <v>651314</v>
      </c>
      <c r="E9" s="87">
        <v>1442030</v>
      </c>
      <c r="F9" s="35"/>
    </row>
    <row r="10" spans="1:8" ht="16.5" customHeight="1" x14ac:dyDescent="0.25">
      <c r="A10" s="35"/>
      <c r="B10" s="337">
        <v>2018</v>
      </c>
      <c r="C10" s="87">
        <v>2053549</v>
      </c>
      <c r="D10" s="87">
        <v>664800</v>
      </c>
      <c r="E10" s="338">
        <v>1388749</v>
      </c>
    </row>
    <row r="11" spans="1:8" ht="16.5" customHeight="1" x14ac:dyDescent="0.25">
      <c r="A11" s="35"/>
      <c r="B11" s="337">
        <v>2019</v>
      </c>
      <c r="C11" s="87">
        <v>1885056</v>
      </c>
      <c r="D11" s="88">
        <v>560865</v>
      </c>
      <c r="E11" s="87">
        <v>1324191</v>
      </c>
      <c r="F11" s="408" t="s">
        <v>70</v>
      </c>
      <c r="G11" s="358" t="s">
        <v>59</v>
      </c>
      <c r="H11" s="371"/>
    </row>
    <row r="12" spans="1:8" ht="16.5" customHeight="1" x14ac:dyDescent="0.25">
      <c r="A12" s="35"/>
      <c r="B12" s="337">
        <v>2020</v>
      </c>
      <c r="C12" s="87">
        <v>1782840</v>
      </c>
      <c r="D12" s="88">
        <v>595835</v>
      </c>
      <c r="E12" s="338">
        <v>1187005</v>
      </c>
      <c r="F12" s="409"/>
      <c r="G12" s="159" t="s">
        <v>57</v>
      </c>
      <c r="H12" s="159" t="s">
        <v>58</v>
      </c>
    </row>
    <row r="13" spans="1:8" ht="16.5" customHeight="1" x14ac:dyDescent="0.25">
      <c r="A13" s="35"/>
      <c r="B13" s="337">
        <v>2021</v>
      </c>
      <c r="C13" s="232">
        <v>1505422</v>
      </c>
      <c r="D13" s="276">
        <v>411014</v>
      </c>
      <c r="E13" s="232">
        <v>1094408</v>
      </c>
      <c r="F13" s="89">
        <f>+C13-C12</f>
        <v>-277418</v>
      </c>
      <c r="G13" s="89">
        <f t="shared" ref="G13:H13" si="0">+D13-D12</f>
        <v>-184821</v>
      </c>
      <c r="H13" s="339">
        <f t="shared" si="0"/>
        <v>-92597</v>
      </c>
    </row>
    <row r="14" spans="1:8" x14ac:dyDescent="0.25">
      <c r="B14" s="340" t="s">
        <v>113</v>
      </c>
      <c r="C14" s="272"/>
      <c r="D14" s="272"/>
      <c r="E14" s="272"/>
      <c r="F14" s="275"/>
      <c r="G14" s="272"/>
      <c r="H14" s="272"/>
    </row>
    <row r="15" spans="1:8" s="90" customFormat="1" ht="11.25" customHeight="1" x14ac:dyDescent="0.2">
      <c r="B15" s="282" t="s">
        <v>114</v>
      </c>
    </row>
    <row r="16" spans="1:8" s="90" customFormat="1" ht="11.25" customHeight="1" x14ac:dyDescent="0.2">
      <c r="B16" s="282" t="s">
        <v>100</v>
      </c>
    </row>
    <row r="18" spans="5:5" x14ac:dyDescent="0.25">
      <c r="E18" s="192"/>
    </row>
    <row r="19" spans="5:5" x14ac:dyDescent="0.25">
      <c r="E19" s="192"/>
    </row>
    <row r="20" spans="5:5" x14ac:dyDescent="0.25">
      <c r="E20" s="192"/>
    </row>
  </sheetData>
  <mergeCells count="7">
    <mergeCell ref="F11:F12"/>
    <mergeCell ref="G11:H11"/>
    <mergeCell ref="B4:E4"/>
    <mergeCell ref="B3:E3"/>
    <mergeCell ref="B6:B7"/>
    <mergeCell ref="D6:E6"/>
    <mergeCell ref="C6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showGridLines="0" zoomScale="90" zoomScaleNormal="90" workbookViewId="0"/>
  </sheetViews>
  <sheetFormatPr baseColWidth="10" defaultRowHeight="12.75" x14ac:dyDescent="0.2"/>
  <cols>
    <col min="1" max="1" width="4.7109375" style="72" customWidth="1"/>
    <col min="2" max="2" width="23.7109375" style="36" customWidth="1"/>
    <col min="3" max="3" width="11.42578125" style="36"/>
    <col min="4" max="4" width="19.7109375" style="73" customWidth="1"/>
    <col min="5" max="5" width="17.7109375" style="36" customWidth="1"/>
    <col min="6" max="6" width="17.7109375" style="72" customWidth="1"/>
    <col min="7" max="7" width="17.7109375" style="36" customWidth="1"/>
    <col min="8" max="8" width="21.7109375" style="36" customWidth="1"/>
    <col min="9" max="16384" width="11.42578125" style="36"/>
  </cols>
  <sheetData>
    <row r="1" spans="1:12" ht="15" x14ac:dyDescent="0.25">
      <c r="B1" s="92"/>
    </row>
    <row r="2" spans="1:12" x14ac:dyDescent="0.2">
      <c r="C2" s="74"/>
    </row>
    <row r="3" spans="1:12" ht="15" customHeight="1" x14ac:dyDescent="0.2">
      <c r="B3" s="345" t="s">
        <v>80</v>
      </c>
      <c r="C3" s="345"/>
      <c r="D3" s="345"/>
      <c r="E3" s="345"/>
      <c r="F3" s="345"/>
      <c r="G3" s="345"/>
      <c r="H3" s="345"/>
    </row>
    <row r="4" spans="1:12" ht="13.5" customHeight="1" x14ac:dyDescent="0.2">
      <c r="B4" s="345"/>
      <c r="C4" s="345"/>
      <c r="D4" s="345"/>
      <c r="E4" s="345"/>
      <c r="F4" s="345"/>
      <c r="G4" s="345"/>
      <c r="H4" s="345"/>
      <c r="I4" s="72"/>
      <c r="J4" s="72"/>
      <c r="K4" s="72"/>
      <c r="L4" s="72"/>
    </row>
    <row r="5" spans="1:12" x14ac:dyDescent="0.2">
      <c r="E5" s="75"/>
      <c r="F5" s="75"/>
      <c r="G5" s="75"/>
      <c r="H5" s="75"/>
      <c r="I5" s="75"/>
      <c r="J5" s="75"/>
      <c r="K5" s="75"/>
      <c r="L5" s="75"/>
    </row>
    <row r="6" spans="1:12" s="77" customFormat="1" ht="28.5" customHeight="1" x14ac:dyDescent="0.25">
      <c r="A6" s="76"/>
      <c r="B6" s="81" t="s">
        <v>31</v>
      </c>
      <c r="C6" s="312" t="s">
        <v>30</v>
      </c>
      <c r="D6" s="159" t="s">
        <v>54</v>
      </c>
      <c r="E6" s="312" t="s">
        <v>35</v>
      </c>
      <c r="F6" s="312" t="s">
        <v>33</v>
      </c>
      <c r="G6" s="312" t="s">
        <v>34</v>
      </c>
      <c r="H6" s="312" t="s">
        <v>36</v>
      </c>
      <c r="I6" s="76"/>
    </row>
    <row r="7" spans="1:12" ht="15" customHeight="1" x14ac:dyDescent="0.25">
      <c r="B7" s="346" t="s">
        <v>68</v>
      </c>
      <c r="C7" s="110">
        <v>2016</v>
      </c>
      <c r="D7" s="169">
        <v>34.278799999999997</v>
      </c>
      <c r="E7" s="170">
        <v>0.94905439999999996</v>
      </c>
      <c r="F7" s="290">
        <v>32.41865</v>
      </c>
      <c r="G7" s="290">
        <v>36.138950000000001</v>
      </c>
      <c r="H7" s="313">
        <v>2.7686336744576825</v>
      </c>
      <c r="I7" s="79"/>
      <c r="J7" s="74"/>
    </row>
    <row r="8" spans="1:12" ht="15" x14ac:dyDescent="0.25">
      <c r="B8" s="347"/>
      <c r="C8" s="110">
        <v>2017</v>
      </c>
      <c r="D8" s="105">
        <v>30.551239000000002</v>
      </c>
      <c r="E8" s="164">
        <v>0.85307060000000001</v>
      </c>
      <c r="F8" s="291">
        <v>28.87922</v>
      </c>
      <c r="G8" s="291">
        <v>32.223260000000003</v>
      </c>
      <c r="H8" s="314">
        <v>2.7922618784789708</v>
      </c>
      <c r="I8" s="79"/>
      <c r="J8" s="166"/>
      <c r="K8" s="167"/>
      <c r="L8" s="167"/>
    </row>
    <row r="9" spans="1:12" ht="15" x14ac:dyDescent="0.25">
      <c r="B9" s="347"/>
      <c r="C9" s="110">
        <v>2018</v>
      </c>
      <c r="D9" s="105">
        <v>29.566904999999998</v>
      </c>
      <c r="E9" s="164">
        <v>1.182758</v>
      </c>
      <c r="F9" s="291">
        <v>27.248699999999999</v>
      </c>
      <c r="G9" s="291">
        <v>31.885110000000001</v>
      </c>
      <c r="H9" s="314">
        <v>4.0002766606785523</v>
      </c>
      <c r="I9" s="79"/>
      <c r="J9" s="166"/>
      <c r="K9" s="167"/>
      <c r="L9" s="167"/>
    </row>
    <row r="10" spans="1:12" ht="15" x14ac:dyDescent="0.25">
      <c r="A10" s="75"/>
      <c r="B10" s="347"/>
      <c r="C10" s="110">
        <v>2019</v>
      </c>
      <c r="D10" s="105">
        <v>26.752642999999999</v>
      </c>
      <c r="E10" s="164">
        <v>1.053795</v>
      </c>
      <c r="F10" s="291">
        <v>24.687200000000001</v>
      </c>
      <c r="G10" s="291">
        <v>28.818079999999998</v>
      </c>
      <c r="H10" s="314">
        <v>3.9390313697229837</v>
      </c>
      <c r="I10" s="79"/>
      <c r="J10" s="166"/>
      <c r="K10" s="167"/>
      <c r="L10" s="167"/>
    </row>
    <row r="11" spans="1:12" ht="15" x14ac:dyDescent="0.25">
      <c r="A11" s="79"/>
      <c r="B11" s="347"/>
      <c r="C11" s="110">
        <v>2020</v>
      </c>
      <c r="D11" s="105">
        <v>24.929189999999998</v>
      </c>
      <c r="E11" s="164">
        <v>1.090085</v>
      </c>
      <c r="F11" s="291">
        <v>22.792629999999999</v>
      </c>
      <c r="G11" s="291">
        <v>27.065760000000001</v>
      </c>
      <c r="H11" s="314">
        <v>4.3727253071600005</v>
      </c>
      <c r="I11" s="79"/>
      <c r="J11" s="165"/>
    </row>
    <row r="12" spans="1:12" s="72" customFormat="1" ht="15" x14ac:dyDescent="0.25">
      <c r="A12" s="79"/>
      <c r="B12" s="348"/>
      <c r="C12" s="173">
        <v>2021</v>
      </c>
      <c r="D12" s="292">
        <v>20.757401000000002</v>
      </c>
      <c r="E12" s="164">
        <v>0.98616999999999988</v>
      </c>
      <c r="F12" s="291">
        <v>18.819700000000001</v>
      </c>
      <c r="G12" s="291">
        <v>22.6951</v>
      </c>
      <c r="H12" s="314">
        <v>4.750931968795129</v>
      </c>
      <c r="I12" s="79"/>
    </row>
    <row r="13" spans="1:12" ht="15" x14ac:dyDescent="0.25">
      <c r="B13" s="346" t="s">
        <v>40</v>
      </c>
      <c r="C13" s="168">
        <v>2016</v>
      </c>
      <c r="D13" s="169">
        <v>18.155190000000001</v>
      </c>
      <c r="E13" s="170">
        <v>1.2453879999999999</v>
      </c>
      <c r="F13" s="171">
        <v>15.714230000000001</v>
      </c>
      <c r="G13" s="171">
        <v>20.596150000000002</v>
      </c>
      <c r="H13" s="313">
        <f t="shared" ref="H13:H16" si="0">+(E13/D13)*100</f>
        <v>6.859680344849048</v>
      </c>
      <c r="J13" s="74"/>
    </row>
    <row r="14" spans="1:12" ht="15" x14ac:dyDescent="0.25">
      <c r="B14" s="347"/>
      <c r="C14" s="110">
        <v>2017</v>
      </c>
      <c r="D14" s="105">
        <v>15.459866999999999</v>
      </c>
      <c r="E14" s="164">
        <v>1.109459</v>
      </c>
      <c r="F14" s="107">
        <v>13.28533</v>
      </c>
      <c r="G14" s="107">
        <v>17.634409999999999</v>
      </c>
      <c r="H14" s="314">
        <f t="shared" si="0"/>
        <v>7.176381271585325</v>
      </c>
      <c r="I14" s="74"/>
      <c r="J14" s="74"/>
    </row>
    <row r="15" spans="1:12" ht="15" x14ac:dyDescent="0.25">
      <c r="B15" s="347"/>
      <c r="C15" s="110">
        <v>2018</v>
      </c>
      <c r="D15" s="105">
        <v>15.46833</v>
      </c>
      <c r="E15" s="164">
        <v>1.4751069999999999</v>
      </c>
      <c r="F15" s="107">
        <v>12.577120000000001</v>
      </c>
      <c r="G15" s="107">
        <v>18.359539999999999</v>
      </c>
      <c r="H15" s="314">
        <f t="shared" si="0"/>
        <v>9.5363041776326209</v>
      </c>
    </row>
    <row r="16" spans="1:12" ht="15" x14ac:dyDescent="0.25">
      <c r="B16" s="347"/>
      <c r="C16" s="110">
        <v>2019</v>
      </c>
      <c r="D16" s="105">
        <v>12.77614</v>
      </c>
      <c r="E16" s="164">
        <v>1.183219</v>
      </c>
      <c r="F16" s="107">
        <v>10.45703</v>
      </c>
      <c r="G16" s="107">
        <v>15.09525</v>
      </c>
      <c r="H16" s="314">
        <f t="shared" si="0"/>
        <v>9.2611618219587459</v>
      </c>
    </row>
    <row r="17" spans="1:10" ht="15" x14ac:dyDescent="0.25">
      <c r="B17" s="347"/>
      <c r="C17" s="110">
        <v>2020</v>
      </c>
      <c r="D17" s="105">
        <v>13.27688</v>
      </c>
      <c r="E17" s="164">
        <v>1.327788</v>
      </c>
      <c r="F17" s="107">
        <v>10.67441</v>
      </c>
      <c r="G17" s="107">
        <v>15.879339999999999</v>
      </c>
      <c r="H17" s="314">
        <f>+(E17/D17)*100</f>
        <v>10.000753189002234</v>
      </c>
    </row>
    <row r="18" spans="1:10" ht="15" x14ac:dyDescent="0.25">
      <c r="A18" s="79"/>
      <c r="B18" s="348"/>
      <c r="C18" s="110">
        <v>2021</v>
      </c>
      <c r="D18" s="315">
        <v>8.9752100000000006</v>
      </c>
      <c r="E18" s="207">
        <v>1.1338000000000001</v>
      </c>
      <c r="F18" s="107">
        <v>6.7474500000000006</v>
      </c>
      <c r="G18" s="107">
        <v>11.202959999999999</v>
      </c>
      <c r="H18" s="314">
        <v>12.632573499672988</v>
      </c>
      <c r="J18" s="74"/>
    </row>
    <row r="19" spans="1:10" ht="15" x14ac:dyDescent="0.25">
      <c r="B19" s="346" t="s">
        <v>39</v>
      </c>
      <c r="C19" s="168">
        <v>2016</v>
      </c>
      <c r="D19" s="169">
        <v>59.567369999999997</v>
      </c>
      <c r="E19" s="170">
        <v>1.5230859999999999</v>
      </c>
      <c r="F19" s="171">
        <v>56.582129999999999</v>
      </c>
      <c r="G19" s="171">
        <v>62.552619999999997</v>
      </c>
      <c r="H19" s="313">
        <f t="shared" ref="H19:H22" si="1">+(E19/D19)*100</f>
        <v>2.5569132899438065</v>
      </c>
    </row>
    <row r="20" spans="1:10" ht="15" x14ac:dyDescent="0.25">
      <c r="B20" s="347"/>
      <c r="C20" s="110">
        <v>2017</v>
      </c>
      <c r="D20" s="105">
        <v>54.643500000000003</v>
      </c>
      <c r="E20" s="164">
        <v>1.409462</v>
      </c>
      <c r="F20" s="107">
        <v>51.880960000000002</v>
      </c>
      <c r="G20" s="107">
        <v>57.40605</v>
      </c>
      <c r="H20" s="314">
        <f t="shared" si="1"/>
        <v>2.5793772360848042</v>
      </c>
      <c r="I20" s="74"/>
    </row>
    <row r="21" spans="1:10" ht="15" x14ac:dyDescent="0.25">
      <c r="A21" s="79"/>
      <c r="B21" s="347"/>
      <c r="C21" s="110">
        <v>2018</v>
      </c>
      <c r="D21" s="105">
        <v>52.45279</v>
      </c>
      <c r="E21" s="164">
        <v>2.0167899999999999</v>
      </c>
      <c r="F21" s="107">
        <v>48.499879999999997</v>
      </c>
      <c r="G21" s="107">
        <v>56.405700000000003</v>
      </c>
      <c r="H21" s="314">
        <f t="shared" si="1"/>
        <v>3.8449622984783076</v>
      </c>
    </row>
    <row r="22" spans="1:10" ht="15" x14ac:dyDescent="0.25">
      <c r="A22" s="79"/>
      <c r="B22" s="347"/>
      <c r="C22" s="110">
        <v>2019</v>
      </c>
      <c r="D22" s="105">
        <v>49.850960000000001</v>
      </c>
      <c r="E22" s="164">
        <v>1.9065099999999999</v>
      </c>
      <c r="F22" s="107">
        <v>46.114199999999997</v>
      </c>
      <c r="G22" s="107">
        <v>53.587719999999997</v>
      </c>
      <c r="H22" s="314">
        <f t="shared" si="1"/>
        <v>3.824419830631145</v>
      </c>
    </row>
    <row r="23" spans="1:10" ht="15" x14ac:dyDescent="0.25">
      <c r="A23" s="79"/>
      <c r="B23" s="347"/>
      <c r="C23" s="110">
        <v>2020</v>
      </c>
      <c r="D23" s="105">
        <v>44.559739999999998</v>
      </c>
      <c r="E23" s="164">
        <v>1.8274999999999999</v>
      </c>
      <c r="F23" s="107">
        <v>40.97784</v>
      </c>
      <c r="G23" s="107">
        <v>48.141640000000002</v>
      </c>
      <c r="H23" s="314">
        <f>+(E23/D23)*100</f>
        <v>4.1012357792033791</v>
      </c>
    </row>
    <row r="24" spans="1:10" ht="15" x14ac:dyDescent="0.25">
      <c r="B24" s="348"/>
      <c r="C24" s="172">
        <v>2021</v>
      </c>
      <c r="D24" s="205">
        <v>40.942740000000001</v>
      </c>
      <c r="E24" s="207">
        <v>1.79257</v>
      </c>
      <c r="F24" s="108">
        <v>37.420569999999998</v>
      </c>
      <c r="G24" s="109">
        <v>44.464910000000003</v>
      </c>
      <c r="H24" s="316">
        <v>4.3782365322887529</v>
      </c>
    </row>
    <row r="25" spans="1:10" x14ac:dyDescent="0.2">
      <c r="B25" s="280" t="s">
        <v>99</v>
      </c>
      <c r="C25" s="72"/>
      <c r="D25" s="258"/>
    </row>
    <row r="26" spans="1:10" x14ac:dyDescent="0.2">
      <c r="B26" s="281" t="s">
        <v>106</v>
      </c>
      <c r="C26" s="259"/>
      <c r="D26" s="259"/>
      <c r="F26" s="79"/>
    </row>
    <row r="27" spans="1:10" ht="14.25" x14ac:dyDescent="0.2">
      <c r="B27" s="282" t="s">
        <v>100</v>
      </c>
      <c r="F27" s="79"/>
    </row>
    <row r="29" spans="1:10" x14ac:dyDescent="0.2">
      <c r="F29" s="79"/>
    </row>
  </sheetData>
  <mergeCells count="4">
    <mergeCell ref="B3:H4"/>
    <mergeCell ref="B13:B18"/>
    <mergeCell ref="B7:B12"/>
    <mergeCell ref="B19:B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showGridLines="0" zoomScale="90" zoomScaleNormal="90" workbookViewId="0"/>
  </sheetViews>
  <sheetFormatPr baseColWidth="10" defaultRowHeight="12.75" x14ac:dyDescent="0.2"/>
  <cols>
    <col min="1" max="1" width="4.7109375" style="72" customWidth="1"/>
    <col min="2" max="2" width="23.7109375" style="36" customWidth="1"/>
    <col min="3" max="3" width="11.42578125" style="36"/>
    <col min="4" max="4" width="20.85546875" style="73" customWidth="1"/>
    <col min="5" max="5" width="18.5703125" style="36" customWidth="1"/>
    <col min="6" max="6" width="18.5703125" style="72" customWidth="1"/>
    <col min="7" max="7" width="18.5703125" style="36" customWidth="1"/>
    <col min="8" max="8" width="23.7109375" style="36" customWidth="1"/>
    <col min="9" max="16384" width="11.42578125" style="36"/>
  </cols>
  <sheetData>
    <row r="1" spans="1:12" ht="15" x14ac:dyDescent="0.25">
      <c r="B1" s="92"/>
    </row>
    <row r="3" spans="1:12" ht="15" customHeight="1" x14ac:dyDescent="0.2">
      <c r="B3" s="345" t="s">
        <v>81</v>
      </c>
      <c r="C3" s="345"/>
      <c r="D3" s="345"/>
      <c r="E3" s="345"/>
      <c r="F3" s="345"/>
      <c r="G3" s="345"/>
      <c r="H3" s="345"/>
    </row>
    <row r="4" spans="1:12" ht="13.5" customHeight="1" x14ac:dyDescent="0.2">
      <c r="B4" s="345"/>
      <c r="C4" s="345"/>
      <c r="D4" s="345"/>
      <c r="E4" s="345"/>
      <c r="F4" s="345"/>
      <c r="G4" s="345"/>
      <c r="H4" s="345"/>
      <c r="I4" s="72"/>
      <c r="J4" s="72"/>
      <c r="K4" s="72"/>
      <c r="L4" s="72"/>
    </row>
    <row r="5" spans="1:12" x14ac:dyDescent="0.2">
      <c r="E5" s="75"/>
      <c r="F5" s="75"/>
      <c r="G5" s="75"/>
      <c r="H5" s="75"/>
      <c r="I5" s="75"/>
      <c r="J5" s="75"/>
      <c r="K5" s="75"/>
      <c r="L5" s="75"/>
    </row>
    <row r="6" spans="1:12" s="77" customFormat="1" ht="28.5" customHeight="1" x14ac:dyDescent="0.25">
      <c r="A6" s="76"/>
      <c r="B6" s="81" t="s">
        <v>31</v>
      </c>
      <c r="C6" s="312" t="s">
        <v>30</v>
      </c>
      <c r="D6" s="312" t="s">
        <v>54</v>
      </c>
      <c r="E6" s="312" t="s">
        <v>35</v>
      </c>
      <c r="F6" s="312" t="s">
        <v>33</v>
      </c>
      <c r="G6" s="312" t="s">
        <v>34</v>
      </c>
      <c r="H6" s="312" t="s">
        <v>36</v>
      </c>
      <c r="I6" s="76"/>
    </row>
    <row r="7" spans="1:12" ht="15" customHeight="1" x14ac:dyDescent="0.25">
      <c r="B7" s="346" t="s">
        <v>68</v>
      </c>
      <c r="C7" s="110">
        <v>2016</v>
      </c>
      <c r="D7" s="111">
        <v>40.901259000000003</v>
      </c>
      <c r="E7" s="317">
        <v>0.33999649999999998</v>
      </c>
      <c r="F7" s="293">
        <v>40.234870000000001</v>
      </c>
      <c r="G7" s="293">
        <v>41.56765</v>
      </c>
      <c r="H7" s="318">
        <v>0.83126169783673398</v>
      </c>
      <c r="I7" s="72"/>
    </row>
    <row r="8" spans="1:12" ht="15" x14ac:dyDescent="0.25">
      <c r="B8" s="347"/>
      <c r="C8" s="110">
        <v>2017</v>
      </c>
      <c r="D8" s="111">
        <v>40.515383</v>
      </c>
      <c r="E8" s="317">
        <v>0.39601069999999999</v>
      </c>
      <c r="F8" s="293">
        <v>39.739199999999997</v>
      </c>
      <c r="G8" s="293">
        <v>41.291559999999997</v>
      </c>
      <c r="H8" s="318">
        <v>0.97743294195194941</v>
      </c>
      <c r="I8" s="79"/>
    </row>
    <row r="9" spans="1:12" ht="15" x14ac:dyDescent="0.25">
      <c r="B9" s="347"/>
      <c r="C9" s="110">
        <v>2018</v>
      </c>
      <c r="D9" s="111">
        <v>39.845289999999999</v>
      </c>
      <c r="E9" s="317">
        <v>0.5613496</v>
      </c>
      <c r="F9" s="293">
        <v>38.745040000000003</v>
      </c>
      <c r="G9" s="293">
        <v>40.945529999999998</v>
      </c>
      <c r="H9" s="318">
        <v>1.4088229750617953</v>
      </c>
      <c r="I9" s="72"/>
      <c r="J9" s="74"/>
    </row>
    <row r="10" spans="1:12" ht="15" x14ac:dyDescent="0.25">
      <c r="A10" s="75"/>
      <c r="B10" s="347"/>
      <c r="C10" s="110">
        <v>2019</v>
      </c>
      <c r="D10" s="113">
        <v>38.925516000000002</v>
      </c>
      <c r="E10" s="294">
        <v>0.40684140000000002</v>
      </c>
      <c r="F10" s="293">
        <v>38.12811</v>
      </c>
      <c r="G10" s="293">
        <v>39.722920000000002</v>
      </c>
      <c r="H10" s="318">
        <v>1.045179208414347</v>
      </c>
      <c r="I10" s="72"/>
    </row>
    <row r="11" spans="1:12" ht="15" x14ac:dyDescent="0.25">
      <c r="A11" s="79"/>
      <c r="B11" s="347"/>
      <c r="C11" s="110">
        <v>2020</v>
      </c>
      <c r="D11" s="175">
        <v>37.7012</v>
      </c>
      <c r="E11" s="317">
        <v>0.39727689999999999</v>
      </c>
      <c r="F11" s="293">
        <v>36.922530000000002</v>
      </c>
      <c r="G11" s="293">
        <v>38.479860000000002</v>
      </c>
      <c r="H11" s="318">
        <v>1.0537513394799105</v>
      </c>
      <c r="I11" s="72"/>
    </row>
    <row r="12" spans="1:12" ht="15" x14ac:dyDescent="0.25">
      <c r="A12" s="79"/>
      <c r="B12" s="348"/>
      <c r="C12" s="176">
        <v>2021</v>
      </c>
      <c r="D12" s="175">
        <v>38.113160000000001</v>
      </c>
      <c r="E12" s="317">
        <v>0.40742</v>
      </c>
      <c r="F12" s="293">
        <v>37.311119999999995</v>
      </c>
      <c r="G12" s="293">
        <v>38.915199999999999</v>
      </c>
      <c r="H12" s="318">
        <v>1.0689746008990071</v>
      </c>
      <c r="I12" s="72"/>
    </row>
    <row r="13" spans="1:12" ht="15" x14ac:dyDescent="0.25">
      <c r="B13" s="346" t="s">
        <v>40</v>
      </c>
      <c r="C13" s="178">
        <v>2016</v>
      </c>
      <c r="D13" s="179">
        <v>38.328049999999998</v>
      </c>
      <c r="E13" s="180">
        <v>0.59733809999999998</v>
      </c>
      <c r="F13" s="181">
        <v>37.157269999999997</v>
      </c>
      <c r="G13" s="182">
        <v>39.498840000000001</v>
      </c>
      <c r="H13" s="319">
        <f t="shared" ref="H13:H22" si="0">+(E13/D13)*100</f>
        <v>1.5584881046648604</v>
      </c>
    </row>
    <row r="14" spans="1:12" ht="15" x14ac:dyDescent="0.25">
      <c r="B14" s="347"/>
      <c r="C14" s="176">
        <v>2017</v>
      </c>
      <c r="D14" s="111">
        <v>38.188338999999999</v>
      </c>
      <c r="E14" s="174">
        <v>0.79887249999999999</v>
      </c>
      <c r="F14" s="112">
        <v>36.622549999999997</v>
      </c>
      <c r="G14" s="177">
        <v>39.754130000000004</v>
      </c>
      <c r="H14" s="320">
        <f t="shared" si="0"/>
        <v>2.0919278526358531</v>
      </c>
    </row>
    <row r="15" spans="1:12" ht="15" x14ac:dyDescent="0.25">
      <c r="B15" s="347"/>
      <c r="C15" s="176">
        <v>2018</v>
      </c>
      <c r="D15" s="111">
        <v>36.788510000000002</v>
      </c>
      <c r="E15" s="174">
        <v>0.83492449999999996</v>
      </c>
      <c r="F15" s="112">
        <v>35.152059999999999</v>
      </c>
      <c r="G15" s="177">
        <v>38.424959999999999</v>
      </c>
      <c r="H15" s="320">
        <f t="shared" si="0"/>
        <v>2.2695251859887771</v>
      </c>
    </row>
    <row r="16" spans="1:12" ht="15" x14ac:dyDescent="0.25">
      <c r="B16" s="347"/>
      <c r="C16" s="176">
        <v>2019</v>
      </c>
      <c r="D16" s="111">
        <v>37.379072999999998</v>
      </c>
      <c r="E16" s="174">
        <v>0.77708500000000003</v>
      </c>
      <c r="F16" s="112">
        <v>35.855989999999998</v>
      </c>
      <c r="G16" s="177">
        <v>38.902160000000002</v>
      </c>
      <c r="H16" s="320">
        <f t="shared" si="0"/>
        <v>2.0789306358667594</v>
      </c>
      <c r="I16" s="74"/>
    </row>
    <row r="17" spans="1:10" ht="15" x14ac:dyDescent="0.25">
      <c r="A17" s="79"/>
      <c r="B17" s="347"/>
      <c r="C17" s="176">
        <v>2020</v>
      </c>
      <c r="D17" s="111">
        <v>35.614809999999999</v>
      </c>
      <c r="E17" s="174">
        <v>0.7280356</v>
      </c>
      <c r="F17" s="112">
        <v>34.187860000000001</v>
      </c>
      <c r="G17" s="177">
        <v>37.041759999999996</v>
      </c>
      <c r="H17" s="320">
        <f>+(E17/D17)*100</f>
        <v>2.0441934127965307</v>
      </c>
    </row>
    <row r="18" spans="1:10" ht="15" x14ac:dyDescent="0.25">
      <c r="A18" s="79"/>
      <c r="B18" s="348"/>
      <c r="C18" s="176">
        <v>2021</v>
      </c>
      <c r="D18" s="206">
        <v>36.588050000000003</v>
      </c>
      <c r="E18" s="321">
        <v>0.87877000000000005</v>
      </c>
      <c r="F18" s="112">
        <v>34.83784</v>
      </c>
      <c r="G18" s="177">
        <v>38.338260000000005</v>
      </c>
      <c r="H18" s="320">
        <v>2.4017951216312428</v>
      </c>
    </row>
    <row r="19" spans="1:10" ht="15" x14ac:dyDescent="0.25">
      <c r="B19" s="346" t="s">
        <v>39</v>
      </c>
      <c r="C19" s="178">
        <v>2016</v>
      </c>
      <c r="D19" s="179">
        <v>42.131320000000002</v>
      </c>
      <c r="E19" s="180">
        <v>0.41513509999999998</v>
      </c>
      <c r="F19" s="181">
        <v>41.317659999999997</v>
      </c>
      <c r="G19" s="182">
        <v>42.944989999999997</v>
      </c>
      <c r="H19" s="319">
        <f t="shared" si="0"/>
        <v>0.98533608726239752</v>
      </c>
    </row>
    <row r="20" spans="1:10" ht="15" x14ac:dyDescent="0.25">
      <c r="B20" s="347"/>
      <c r="C20" s="176">
        <v>2017</v>
      </c>
      <c r="D20" s="111">
        <v>41.566426</v>
      </c>
      <c r="E20" s="174">
        <v>0.44780569999999997</v>
      </c>
      <c r="F20" s="112">
        <v>40.68873</v>
      </c>
      <c r="G20" s="177">
        <v>42.444130000000001</v>
      </c>
      <c r="H20" s="320">
        <f t="shared" si="0"/>
        <v>1.0773254837930977</v>
      </c>
      <c r="J20" s="74"/>
    </row>
    <row r="21" spans="1:10" ht="15" x14ac:dyDescent="0.25">
      <c r="A21" s="79"/>
      <c r="B21" s="347"/>
      <c r="C21" s="176">
        <v>2018</v>
      </c>
      <c r="D21" s="111">
        <v>41.308579999999999</v>
      </c>
      <c r="E21" s="174">
        <v>0.69240250000000003</v>
      </c>
      <c r="F21" s="112">
        <v>39.95147</v>
      </c>
      <c r="G21" s="177">
        <v>42.665689999999998</v>
      </c>
      <c r="H21" s="320">
        <f t="shared" si="0"/>
        <v>1.6761711489477489</v>
      </c>
    </row>
    <row r="22" spans="1:10" ht="15" x14ac:dyDescent="0.25">
      <c r="A22" s="79"/>
      <c r="B22" s="347"/>
      <c r="C22" s="176">
        <v>2019</v>
      </c>
      <c r="D22" s="111">
        <v>39.580515999999996</v>
      </c>
      <c r="E22" s="174">
        <v>0.47670570000000001</v>
      </c>
      <c r="F22" s="112">
        <v>38.646169999999998</v>
      </c>
      <c r="G22" s="177">
        <v>40.514859999999999</v>
      </c>
      <c r="H22" s="320">
        <f t="shared" si="0"/>
        <v>1.2043948593292721</v>
      </c>
      <c r="J22" s="74"/>
    </row>
    <row r="23" spans="1:10" ht="15" x14ac:dyDescent="0.25">
      <c r="A23" s="79"/>
      <c r="B23" s="347"/>
      <c r="C23" s="176">
        <v>2020</v>
      </c>
      <c r="D23" s="111">
        <v>38.748489999999997</v>
      </c>
      <c r="E23" s="174">
        <v>0.4461116</v>
      </c>
      <c r="F23" s="112">
        <v>37.874110000000002</v>
      </c>
      <c r="G23" s="177">
        <v>39.622869999999999</v>
      </c>
      <c r="H23" s="320">
        <f>+(E23/D23)*100</f>
        <v>1.1513006055203701</v>
      </c>
    </row>
    <row r="24" spans="1:10" ht="15" x14ac:dyDescent="0.25">
      <c r="B24" s="348"/>
      <c r="C24" s="173">
        <v>2021</v>
      </c>
      <c r="D24" s="292">
        <v>38.685929999999999</v>
      </c>
      <c r="E24" s="322">
        <v>0.44127000000000005</v>
      </c>
      <c r="F24" s="323">
        <v>37.81579</v>
      </c>
      <c r="G24" s="324">
        <v>39.556069999999998</v>
      </c>
      <c r="H24" s="325">
        <v>1.1406473175465766</v>
      </c>
    </row>
    <row r="25" spans="1:10" x14ac:dyDescent="0.2">
      <c r="B25" s="283" t="s">
        <v>101</v>
      </c>
      <c r="C25" s="260"/>
      <c r="D25" s="262"/>
      <c r="E25" s="260"/>
      <c r="F25" s="260"/>
      <c r="G25" s="183"/>
      <c r="H25" s="183"/>
    </row>
    <row r="26" spans="1:10" x14ac:dyDescent="0.2">
      <c r="B26" s="284" t="s">
        <v>107</v>
      </c>
      <c r="C26" s="269"/>
      <c r="D26" s="269"/>
      <c r="E26" s="256"/>
      <c r="F26" s="261"/>
    </row>
    <row r="27" spans="1:10" ht="14.25" x14ac:dyDescent="0.2">
      <c r="B27" s="285" t="s">
        <v>102</v>
      </c>
      <c r="C27" s="256"/>
      <c r="D27" s="257"/>
      <c r="E27" s="256"/>
      <c r="F27" s="261"/>
    </row>
    <row r="29" spans="1:10" x14ac:dyDescent="0.2">
      <c r="E29" s="74"/>
      <c r="F29" s="79"/>
    </row>
    <row r="30" spans="1:10" x14ac:dyDescent="0.2">
      <c r="D30" s="80"/>
      <c r="E30" s="74"/>
    </row>
  </sheetData>
  <mergeCells count="4">
    <mergeCell ref="B3:H4"/>
    <mergeCell ref="B7:B12"/>
    <mergeCell ref="B13:B18"/>
    <mergeCell ref="B19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showGridLines="0" zoomScale="90" zoomScaleNormal="90" workbookViewId="0"/>
  </sheetViews>
  <sheetFormatPr baseColWidth="10" defaultRowHeight="12.75" x14ac:dyDescent="0.2"/>
  <cols>
    <col min="1" max="1" width="4.7109375" style="72" customWidth="1"/>
    <col min="2" max="2" width="23.7109375" style="36" customWidth="1"/>
    <col min="3" max="3" width="11.42578125" style="36"/>
    <col min="4" max="4" width="23.42578125" style="73" customWidth="1"/>
    <col min="5" max="5" width="18.5703125" style="36" customWidth="1"/>
    <col min="6" max="6" width="18.5703125" style="72" customWidth="1"/>
    <col min="7" max="8" width="18.5703125" style="36" customWidth="1"/>
    <col min="9" max="9" width="11.42578125" style="36"/>
    <col min="10" max="10" width="11.7109375" style="36" bestFit="1" customWidth="1"/>
    <col min="11" max="16384" width="11.42578125" style="36"/>
  </cols>
  <sheetData>
    <row r="1" spans="1:12" ht="15" x14ac:dyDescent="0.25">
      <c r="B1" s="92"/>
      <c r="E1" s="78"/>
      <c r="F1" s="75"/>
      <c r="G1" s="78"/>
    </row>
    <row r="3" spans="1:12" ht="15" customHeight="1" x14ac:dyDescent="0.2">
      <c r="B3" s="345" t="s">
        <v>89</v>
      </c>
      <c r="C3" s="345"/>
      <c r="D3" s="345"/>
      <c r="E3" s="345"/>
      <c r="F3" s="345"/>
      <c r="G3" s="345"/>
      <c r="H3" s="345"/>
      <c r="I3" s="114"/>
    </row>
    <row r="4" spans="1:12" ht="13.5" customHeight="1" x14ac:dyDescent="0.2">
      <c r="B4" s="345"/>
      <c r="C4" s="345"/>
      <c r="D4" s="345"/>
      <c r="E4" s="345"/>
      <c r="F4" s="345"/>
      <c r="G4" s="345"/>
      <c r="H4" s="345"/>
      <c r="I4" s="114"/>
      <c r="J4" s="72"/>
      <c r="K4" s="72"/>
      <c r="L4" s="72"/>
    </row>
    <row r="5" spans="1:12" x14ac:dyDescent="0.2">
      <c r="E5" s="75"/>
      <c r="F5" s="75"/>
      <c r="G5" s="75"/>
      <c r="H5" s="75"/>
      <c r="I5" s="75"/>
      <c r="J5" s="75"/>
      <c r="K5" s="75"/>
      <c r="L5" s="75"/>
    </row>
    <row r="6" spans="1:12" s="116" customFormat="1" ht="28.5" customHeight="1" x14ac:dyDescent="0.25">
      <c r="A6" s="76"/>
      <c r="B6" s="326" t="s">
        <v>31</v>
      </c>
      <c r="C6" s="83" t="s">
        <v>30</v>
      </c>
      <c r="D6" s="83" t="s">
        <v>54</v>
      </c>
      <c r="E6" s="83" t="s">
        <v>35</v>
      </c>
      <c r="F6" s="83" t="s">
        <v>33</v>
      </c>
      <c r="G6" s="83" t="s">
        <v>34</v>
      </c>
      <c r="H6" s="83" t="s">
        <v>36</v>
      </c>
      <c r="I6" s="115"/>
    </row>
    <row r="7" spans="1:12" ht="15" customHeight="1" x14ac:dyDescent="0.25">
      <c r="B7" s="346" t="s">
        <v>68</v>
      </c>
      <c r="C7" s="110">
        <v>2016</v>
      </c>
      <c r="D7" s="117">
        <v>0.14020461000000001</v>
      </c>
      <c r="E7" s="295">
        <v>4.2274000000000001E-3</v>
      </c>
      <c r="F7" s="296">
        <v>0.13191890000000001</v>
      </c>
      <c r="G7" s="327">
        <v>0.14849029999999999</v>
      </c>
      <c r="H7" s="314">
        <v>3.0151647652669906</v>
      </c>
      <c r="I7" s="79"/>
    </row>
    <row r="8" spans="1:12" ht="15" x14ac:dyDescent="0.25">
      <c r="B8" s="347"/>
      <c r="C8" s="110">
        <v>2017</v>
      </c>
      <c r="D8" s="117">
        <v>0.12377951</v>
      </c>
      <c r="E8" s="295">
        <v>3.8779000000000001E-3</v>
      </c>
      <c r="F8" s="296">
        <v>0.1161788</v>
      </c>
      <c r="G8" s="327">
        <v>0.1313802</v>
      </c>
      <c r="H8" s="314">
        <v>3.1329094775056068</v>
      </c>
      <c r="I8" s="79"/>
      <c r="J8" s="74"/>
    </row>
    <row r="9" spans="1:12" ht="15" x14ac:dyDescent="0.25">
      <c r="B9" s="347"/>
      <c r="C9" s="110">
        <v>2018</v>
      </c>
      <c r="D9" s="117">
        <v>0.11781019</v>
      </c>
      <c r="E9" s="295">
        <v>5.2332999999999998E-3</v>
      </c>
      <c r="F9" s="296">
        <v>0.107553</v>
      </c>
      <c r="G9" s="327">
        <v>0.1280674</v>
      </c>
      <c r="H9" s="314">
        <v>4.4421454544806354</v>
      </c>
      <c r="I9" s="72"/>
    </row>
    <row r="10" spans="1:12" ht="15" x14ac:dyDescent="0.25">
      <c r="A10" s="75"/>
      <c r="B10" s="347"/>
      <c r="C10" s="110">
        <v>2019</v>
      </c>
      <c r="D10" s="119">
        <v>0.10413604</v>
      </c>
      <c r="E10" s="295">
        <v>4.2984E-3</v>
      </c>
      <c r="F10" s="296">
        <v>9.5711299999999999E-2</v>
      </c>
      <c r="G10" s="327">
        <v>0.1125608</v>
      </c>
      <c r="H10" s="314">
        <v>4.1276776032581992</v>
      </c>
      <c r="I10" s="72"/>
    </row>
    <row r="11" spans="1:12" ht="15" x14ac:dyDescent="0.25">
      <c r="A11" s="79"/>
      <c r="B11" s="347"/>
      <c r="C11" s="110">
        <v>2020</v>
      </c>
      <c r="D11" s="117">
        <v>9.3986E-2</v>
      </c>
      <c r="E11" s="296">
        <v>4.3217999999999998E-3</v>
      </c>
      <c r="F11" s="296">
        <v>8.5515300000000002E-2</v>
      </c>
      <c r="G11" s="327">
        <v>0.1024568</v>
      </c>
      <c r="H11" s="314">
        <v>4.5983444342774451</v>
      </c>
      <c r="I11" s="72"/>
    </row>
    <row r="12" spans="1:12" ht="15" x14ac:dyDescent="0.25">
      <c r="A12" s="79"/>
      <c r="B12" s="348"/>
      <c r="C12" s="176">
        <v>2021</v>
      </c>
      <c r="D12" s="185">
        <v>7.9113020000000006E-2</v>
      </c>
      <c r="E12" s="327">
        <v>3.8769E-3</v>
      </c>
      <c r="F12" s="296">
        <v>7.1495299999999998E-2</v>
      </c>
      <c r="G12" s="297">
        <v>8.6730699999999994E-2</v>
      </c>
      <c r="H12" s="314">
        <v>4.9004575985090693</v>
      </c>
      <c r="I12" s="72"/>
    </row>
    <row r="13" spans="1:12" ht="15" x14ac:dyDescent="0.25">
      <c r="B13" s="346" t="s">
        <v>40</v>
      </c>
      <c r="C13" s="178">
        <v>2016</v>
      </c>
      <c r="D13" s="187">
        <v>6.9585300000000003E-2</v>
      </c>
      <c r="E13" s="188">
        <v>5.1815000000000003E-3</v>
      </c>
      <c r="F13" s="189">
        <v>5.9429700000000002E-2</v>
      </c>
      <c r="G13" s="189">
        <v>7.9741000000000006E-2</v>
      </c>
      <c r="H13" s="328">
        <f t="shared" ref="H13:H22" si="0">+(E13/D13)*100</f>
        <v>7.4462566087952489</v>
      </c>
    </row>
    <row r="14" spans="1:12" ht="15" x14ac:dyDescent="0.25">
      <c r="B14" s="347"/>
      <c r="C14" s="176">
        <v>2017</v>
      </c>
      <c r="D14" s="185">
        <v>5.9038670000000001E-2</v>
      </c>
      <c r="E14" s="184">
        <v>4.6582999999999998E-3</v>
      </c>
      <c r="F14" s="118">
        <v>4.9908500000000001E-2</v>
      </c>
      <c r="G14" s="118">
        <v>6.8168800000000002E-2</v>
      </c>
      <c r="H14" s="329">
        <f t="shared" si="0"/>
        <v>7.8902522702493121</v>
      </c>
      <c r="I14" s="74"/>
    </row>
    <row r="15" spans="1:12" ht="15" x14ac:dyDescent="0.25">
      <c r="B15" s="347"/>
      <c r="C15" s="176">
        <v>2018</v>
      </c>
      <c r="D15" s="185">
        <v>5.690568E-2</v>
      </c>
      <c r="E15" s="184">
        <v>5.6036000000000002E-3</v>
      </c>
      <c r="F15" s="118">
        <v>4.5922699999999997E-2</v>
      </c>
      <c r="G15" s="118">
        <v>6.7888599999999993E-2</v>
      </c>
      <c r="H15" s="329">
        <f t="shared" si="0"/>
        <v>9.8471716707365591</v>
      </c>
    </row>
    <row r="16" spans="1:12" ht="15" x14ac:dyDescent="0.25">
      <c r="B16" s="347"/>
      <c r="C16" s="176">
        <v>2019</v>
      </c>
      <c r="D16" s="185">
        <v>4.7756E-2</v>
      </c>
      <c r="E16" s="184">
        <v>4.6103000000000003E-3</v>
      </c>
      <c r="F16" s="118">
        <v>3.8719900000000002E-2</v>
      </c>
      <c r="G16" s="118">
        <v>5.6792099999999998E-2</v>
      </c>
      <c r="H16" s="329">
        <f t="shared" si="0"/>
        <v>9.6538654828712627</v>
      </c>
      <c r="I16" s="74"/>
    </row>
    <row r="17" spans="1:10" ht="15" x14ac:dyDescent="0.25">
      <c r="A17" s="79"/>
      <c r="B17" s="347"/>
      <c r="C17" s="176">
        <v>2020</v>
      </c>
      <c r="D17" s="185">
        <v>4.7285300000000002E-2</v>
      </c>
      <c r="E17" s="184">
        <v>4.8497000000000002E-3</v>
      </c>
      <c r="F17" s="118">
        <v>3.7779899999999998E-2</v>
      </c>
      <c r="G17" s="118">
        <v>5.6790800000000002E-2</v>
      </c>
      <c r="H17" s="329">
        <f>+(E17/D17)*100</f>
        <v>10.25625300040393</v>
      </c>
      <c r="I17" s="74"/>
      <c r="J17" s="74"/>
    </row>
    <row r="18" spans="1:10" ht="15" x14ac:dyDescent="0.25">
      <c r="A18" s="79"/>
      <c r="B18" s="348"/>
      <c r="C18" s="173">
        <v>2021</v>
      </c>
      <c r="D18" s="186">
        <v>3.2838529999999998E-2</v>
      </c>
      <c r="E18" s="121">
        <v>4.1777000000000003E-3</v>
      </c>
      <c r="F18" s="254">
        <v>2.4613300000000001E-2</v>
      </c>
      <c r="G18" s="120">
        <v>4.1063799999999998E-2</v>
      </c>
      <c r="H18" s="316">
        <v>12.721945836186945</v>
      </c>
      <c r="I18" s="74"/>
      <c r="J18" s="74"/>
    </row>
    <row r="19" spans="1:10" ht="15" x14ac:dyDescent="0.25">
      <c r="B19" s="346" t="s">
        <v>39</v>
      </c>
      <c r="C19" s="110">
        <v>2016</v>
      </c>
      <c r="D19" s="251">
        <v>0.25096523999999998</v>
      </c>
      <c r="E19" s="118">
        <v>7.3409E-3</v>
      </c>
      <c r="F19" s="184">
        <v>0.23657700000000001</v>
      </c>
      <c r="G19" s="106">
        <v>0.26535350000000002</v>
      </c>
      <c r="H19" s="314">
        <f t="shared" si="0"/>
        <v>2.9250664354952107</v>
      </c>
      <c r="I19" s="74"/>
    </row>
    <row r="20" spans="1:10" ht="15" x14ac:dyDescent="0.25">
      <c r="B20" s="347"/>
      <c r="C20" s="110">
        <v>2017</v>
      </c>
      <c r="D20" s="251">
        <v>0.22713349999999999</v>
      </c>
      <c r="E20" s="118">
        <v>7.0987000000000003E-3</v>
      </c>
      <c r="F20" s="184">
        <v>0.21321999999999999</v>
      </c>
      <c r="G20" s="106">
        <v>0.24104700000000001</v>
      </c>
      <c r="H20" s="314">
        <f t="shared" si="0"/>
        <v>3.1253425848674903</v>
      </c>
    </row>
    <row r="21" spans="1:10" ht="15" x14ac:dyDescent="0.25">
      <c r="A21" s="79"/>
      <c r="B21" s="347"/>
      <c r="C21" s="110">
        <v>2018</v>
      </c>
      <c r="D21" s="251">
        <v>0.21667500000000001</v>
      </c>
      <c r="E21" s="118">
        <v>1.0175E-2</v>
      </c>
      <c r="F21" s="184">
        <v>0.19673209999999999</v>
      </c>
      <c r="G21" s="106">
        <v>0.23661799999999999</v>
      </c>
      <c r="H21" s="314">
        <f t="shared" si="0"/>
        <v>4.6959732317987761</v>
      </c>
      <c r="J21" s="74"/>
    </row>
    <row r="22" spans="1:10" ht="15" x14ac:dyDescent="0.25">
      <c r="A22" s="79"/>
      <c r="B22" s="347"/>
      <c r="C22" s="110">
        <v>2019</v>
      </c>
      <c r="D22" s="251">
        <v>0.19731270000000001</v>
      </c>
      <c r="E22" s="118">
        <v>8.0449000000000007E-3</v>
      </c>
      <c r="F22" s="184">
        <v>0.1815447</v>
      </c>
      <c r="G22" s="106">
        <v>0.21308060000000001</v>
      </c>
      <c r="H22" s="314">
        <f t="shared" si="0"/>
        <v>4.0772337512993335</v>
      </c>
    </row>
    <row r="23" spans="1:10" ht="15" x14ac:dyDescent="0.25">
      <c r="A23" s="79"/>
      <c r="B23" s="347"/>
      <c r="C23" s="110">
        <v>2020</v>
      </c>
      <c r="D23" s="251">
        <v>0.17266229999999999</v>
      </c>
      <c r="E23" s="118">
        <v>7.9077000000000001E-3</v>
      </c>
      <c r="F23" s="184">
        <v>0.1571631</v>
      </c>
      <c r="G23" s="106">
        <v>0.18816140000000001</v>
      </c>
      <c r="H23" s="314">
        <f>+(E23/D23)*100</f>
        <v>4.5798648575861671</v>
      </c>
      <c r="J23" s="74"/>
    </row>
    <row r="24" spans="1:10" ht="15" x14ac:dyDescent="0.25">
      <c r="B24" s="348"/>
      <c r="C24" s="253">
        <v>2021</v>
      </c>
      <c r="D24" s="252">
        <v>0.15839078000000001</v>
      </c>
      <c r="E24" s="120">
        <v>7.4603999999999998E-3</v>
      </c>
      <c r="F24" s="121">
        <v>0.1436866</v>
      </c>
      <c r="G24" s="254">
        <v>0.173095</v>
      </c>
      <c r="H24" s="330">
        <v>4.7101226472904543</v>
      </c>
    </row>
    <row r="25" spans="1:10" x14ac:dyDescent="0.2">
      <c r="B25" s="286" t="s">
        <v>103</v>
      </c>
      <c r="C25" s="280"/>
      <c r="D25" s="287"/>
      <c r="E25" s="72"/>
      <c r="G25" s="72"/>
      <c r="H25" s="72"/>
      <c r="I25" s="74"/>
    </row>
    <row r="26" spans="1:10" x14ac:dyDescent="0.2">
      <c r="B26" s="349" t="s">
        <v>108</v>
      </c>
      <c r="C26" s="349"/>
      <c r="D26" s="349"/>
    </row>
    <row r="27" spans="1:10" ht="14.25" x14ac:dyDescent="0.2">
      <c r="B27" s="282" t="s">
        <v>100</v>
      </c>
      <c r="C27" s="288"/>
      <c r="D27" s="289"/>
      <c r="F27" s="79"/>
    </row>
    <row r="28" spans="1:10" x14ac:dyDescent="0.2">
      <c r="E28" s="74"/>
      <c r="F28" s="79"/>
    </row>
    <row r="29" spans="1:10" x14ac:dyDescent="0.2">
      <c r="E29" s="74"/>
    </row>
  </sheetData>
  <mergeCells count="5">
    <mergeCell ref="B3:H4"/>
    <mergeCell ref="B26:D26"/>
    <mergeCell ref="B7:B12"/>
    <mergeCell ref="B13:B18"/>
    <mergeCell ref="B19:B24"/>
  </mergeCells>
  <pageMargins left="0.7" right="0.7" top="0.75" bottom="0.75" header="0.3" footer="0.3"/>
  <pageSetup paperSize="463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55"/>
  <sheetViews>
    <sheetView showGridLines="0" zoomScale="90" zoomScaleNormal="90" workbookViewId="0"/>
  </sheetViews>
  <sheetFormatPr baseColWidth="10" defaultRowHeight="15" x14ac:dyDescent="0.25"/>
  <cols>
    <col min="1" max="1" width="4.5703125" style="13" customWidth="1"/>
    <col min="2" max="2" width="15.42578125" style="35" customWidth="1"/>
    <col min="3" max="3" width="18.42578125" style="13" customWidth="1"/>
    <col min="4" max="4" width="73" style="94" customWidth="1"/>
    <col min="5" max="24" width="11.42578125" style="13" customWidth="1"/>
    <col min="25" max="25" width="13.28515625" style="13" customWidth="1"/>
    <col min="26" max="16384" width="11.42578125" style="13"/>
  </cols>
  <sheetData>
    <row r="1" spans="1:35" x14ac:dyDescent="0.25">
      <c r="B1" s="92"/>
      <c r="C1" s="93"/>
    </row>
    <row r="3" spans="1:35" ht="14.25" customHeight="1" x14ac:dyDescent="0.25">
      <c r="B3" s="352" t="s">
        <v>83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</row>
    <row r="4" spans="1:35" x14ac:dyDescent="0.25"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</row>
    <row r="5" spans="1:35" s="37" customFormat="1" x14ac:dyDescent="0.25">
      <c r="B5" s="46"/>
      <c r="D5" s="95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35" ht="14.25" customHeight="1" x14ac:dyDescent="0.25">
      <c r="A6" s="35"/>
      <c r="B6" s="353" t="s">
        <v>31</v>
      </c>
      <c r="C6" s="354" t="s">
        <v>63</v>
      </c>
      <c r="D6" s="356" t="s">
        <v>64</v>
      </c>
      <c r="E6" s="351">
        <v>2016</v>
      </c>
      <c r="F6" s="351"/>
      <c r="G6" s="351"/>
      <c r="H6" s="351"/>
      <c r="I6" s="358"/>
      <c r="J6" s="362">
        <v>2017</v>
      </c>
      <c r="K6" s="363"/>
      <c r="L6" s="363"/>
      <c r="M6" s="363"/>
      <c r="N6" s="363"/>
      <c r="O6" s="359">
        <v>2018</v>
      </c>
      <c r="P6" s="360"/>
      <c r="Q6" s="360"/>
      <c r="R6" s="360"/>
      <c r="S6" s="361"/>
      <c r="T6" s="360">
        <v>2019</v>
      </c>
      <c r="U6" s="360"/>
      <c r="V6" s="360"/>
      <c r="W6" s="360"/>
      <c r="X6" s="360"/>
      <c r="Y6" s="350">
        <v>2020</v>
      </c>
      <c r="Z6" s="351"/>
      <c r="AA6" s="351"/>
      <c r="AB6" s="351"/>
      <c r="AC6" s="358"/>
      <c r="AD6" s="350">
        <v>2021</v>
      </c>
      <c r="AE6" s="351"/>
      <c r="AF6" s="351"/>
      <c r="AG6" s="351"/>
      <c r="AH6" s="351"/>
    </row>
    <row r="7" spans="1:35" ht="45" x14ac:dyDescent="0.25">
      <c r="A7" s="35"/>
      <c r="B7" s="353"/>
      <c r="C7" s="355"/>
      <c r="D7" s="357"/>
      <c r="E7" s="103" t="s">
        <v>54</v>
      </c>
      <c r="F7" s="103" t="s">
        <v>35</v>
      </c>
      <c r="G7" s="103" t="s">
        <v>56</v>
      </c>
      <c r="H7" s="103" t="s">
        <v>34</v>
      </c>
      <c r="I7" s="104" t="s">
        <v>36</v>
      </c>
      <c r="J7" s="125" t="s">
        <v>54</v>
      </c>
      <c r="K7" s="103" t="s">
        <v>35</v>
      </c>
      <c r="L7" s="103" t="s">
        <v>56</v>
      </c>
      <c r="M7" s="103" t="s">
        <v>34</v>
      </c>
      <c r="N7" s="104" t="s">
        <v>36</v>
      </c>
      <c r="O7" s="125" t="s">
        <v>54</v>
      </c>
      <c r="P7" s="103" t="s">
        <v>35</v>
      </c>
      <c r="Q7" s="103" t="s">
        <v>56</v>
      </c>
      <c r="R7" s="103" t="s">
        <v>34</v>
      </c>
      <c r="S7" s="136" t="s">
        <v>36</v>
      </c>
      <c r="T7" s="132" t="s">
        <v>54</v>
      </c>
      <c r="U7" s="103" t="s">
        <v>35</v>
      </c>
      <c r="V7" s="103" t="s">
        <v>56</v>
      </c>
      <c r="W7" s="103" t="s">
        <v>34</v>
      </c>
      <c r="X7" s="104" t="s">
        <v>36</v>
      </c>
      <c r="Y7" s="125" t="s">
        <v>54</v>
      </c>
      <c r="Z7" s="103" t="s">
        <v>35</v>
      </c>
      <c r="AA7" s="103" t="s">
        <v>56</v>
      </c>
      <c r="AB7" s="103" t="s">
        <v>34</v>
      </c>
      <c r="AC7" s="104" t="s">
        <v>36</v>
      </c>
      <c r="AD7" s="125" t="s">
        <v>54</v>
      </c>
      <c r="AE7" s="103" t="s">
        <v>35</v>
      </c>
      <c r="AF7" s="103" t="s">
        <v>56</v>
      </c>
      <c r="AG7" s="103" t="s">
        <v>34</v>
      </c>
      <c r="AH7" s="103" t="s">
        <v>36</v>
      </c>
      <c r="AI7" s="278"/>
    </row>
    <row r="8" spans="1:35" s="99" customFormat="1" ht="15" customHeight="1" x14ac:dyDescent="0.25">
      <c r="A8" s="97"/>
      <c r="B8" s="364" t="s">
        <v>68</v>
      </c>
      <c r="C8" s="364" t="s">
        <v>6</v>
      </c>
      <c r="D8" s="18" t="s">
        <v>37</v>
      </c>
      <c r="E8" s="20">
        <v>7.5810198783874503</v>
      </c>
      <c r="F8" s="21">
        <v>0.46914556622505188</v>
      </c>
      <c r="G8" s="21">
        <v>6.661494255065918</v>
      </c>
      <c r="H8" s="21">
        <v>8.500544548034668</v>
      </c>
      <c r="I8" s="122">
        <f>+F8/E8*100</f>
        <v>6.1884228474657856</v>
      </c>
      <c r="J8" s="126">
        <v>7.27227687835693</v>
      </c>
      <c r="K8" s="22">
        <v>0.51246136426925659</v>
      </c>
      <c r="L8" s="22">
        <v>6.2678523063659668</v>
      </c>
      <c r="M8" s="22">
        <v>8.2767009735107422</v>
      </c>
      <c r="N8" s="129">
        <f>+K8/J8*100</f>
        <v>7.046780160342851</v>
      </c>
      <c r="O8" s="126">
        <v>6.75799655914307</v>
      </c>
      <c r="P8" s="22">
        <v>0.66603565216064453</v>
      </c>
      <c r="Q8" s="22">
        <v>5.4525666236877441</v>
      </c>
      <c r="R8" s="22">
        <v>8.0634269714355469</v>
      </c>
      <c r="S8" s="137">
        <f>+P8/O8*100</f>
        <v>9.8555192553264543</v>
      </c>
      <c r="T8" s="133">
        <v>5.2752518653869602</v>
      </c>
      <c r="U8" s="22">
        <v>0.49513939023017883</v>
      </c>
      <c r="V8" s="22">
        <v>4.3047785758972168</v>
      </c>
      <c r="W8" s="22">
        <v>6.2457246780395508</v>
      </c>
      <c r="X8" s="129">
        <f>+U8/T8*100</f>
        <v>9.3860805676215513</v>
      </c>
      <c r="Y8" s="140">
        <v>5.432408332824707</v>
      </c>
      <c r="Z8" s="23">
        <v>0.53670507669448853</v>
      </c>
      <c r="AA8" s="23">
        <v>4.3804664611816406</v>
      </c>
      <c r="AB8" s="23">
        <v>6.4843506813049316</v>
      </c>
      <c r="AC8" s="98">
        <f>+Z8/Y8*100</f>
        <v>9.8796895191311265</v>
      </c>
      <c r="AD8" s="140">
        <v>4.9818000793457031</v>
      </c>
      <c r="AE8" s="210">
        <v>0.48158144950866699</v>
      </c>
      <c r="AF8" s="23">
        <v>4.037900447845459</v>
      </c>
      <c r="AG8" s="23">
        <v>5.9256997108459473</v>
      </c>
      <c r="AH8" s="331">
        <f>+AE8/AD8*100</f>
        <v>9.6668160471810154</v>
      </c>
      <c r="AI8" s="277"/>
    </row>
    <row r="9" spans="1:35" s="99" customFormat="1" ht="15" customHeight="1" x14ac:dyDescent="0.25">
      <c r="A9" s="97"/>
      <c r="B9" s="364"/>
      <c r="C9" s="364"/>
      <c r="D9" s="18" t="s">
        <v>2</v>
      </c>
      <c r="E9" s="20">
        <v>13.3882942199707</v>
      </c>
      <c r="F9" s="21">
        <v>0.63642680644989014</v>
      </c>
      <c r="G9" s="21">
        <v>12.140897750854492</v>
      </c>
      <c r="H9" s="21">
        <v>14.635690689086914</v>
      </c>
      <c r="I9" s="122">
        <f t="shared" ref="I9:I21" si="0">+F9/E9*100</f>
        <v>4.7536063668257436</v>
      </c>
      <c r="J9" s="126">
        <v>12.070543289184601</v>
      </c>
      <c r="K9" s="22">
        <v>0.62746286392211914</v>
      </c>
      <c r="L9" s="22">
        <v>10.840716361999512</v>
      </c>
      <c r="M9" s="22">
        <v>13.300370216369629</v>
      </c>
      <c r="N9" s="129">
        <f t="shared" ref="N9:N52" si="1">+K9/J9*100</f>
        <v>5.1982984434870954</v>
      </c>
      <c r="O9" s="126">
        <v>10.960456848144499</v>
      </c>
      <c r="P9" s="22">
        <v>0.79282480478286743</v>
      </c>
      <c r="Q9" s="22">
        <v>9.4065208435058594</v>
      </c>
      <c r="R9" s="22">
        <v>12.51439380645752</v>
      </c>
      <c r="S9" s="137">
        <f t="shared" ref="S9:S52" si="2">+P9/O9*100</f>
        <v>7.2335014476799397</v>
      </c>
      <c r="T9" s="133">
        <v>8.8704586029052699</v>
      </c>
      <c r="U9" s="22">
        <v>0.61956942081451416</v>
      </c>
      <c r="V9" s="22">
        <v>7.6561026573181152</v>
      </c>
      <c r="W9" s="22">
        <v>10.08481502532959</v>
      </c>
      <c r="X9" s="129">
        <f t="shared" ref="X9:X52" si="3">+U9/T9*100</f>
        <v>6.9846379826584339</v>
      </c>
      <c r="Y9" s="140">
        <v>9.1042499542236328</v>
      </c>
      <c r="Z9" s="23">
        <v>0.64938277006149292</v>
      </c>
      <c r="AA9" s="23">
        <v>7.8314599990844727</v>
      </c>
      <c r="AB9" s="23">
        <v>10.377039909362793</v>
      </c>
      <c r="AC9" s="98">
        <f t="shared" ref="AC9:AC52" si="4">+Z9/Y9*100</f>
        <v>7.1327432059379259</v>
      </c>
      <c r="AD9" s="213">
        <v>6.4812498092651367</v>
      </c>
      <c r="AE9" s="211">
        <v>0.5719258189201355</v>
      </c>
      <c r="AF9" s="208">
        <v>5.3602752685546875</v>
      </c>
      <c r="AG9" s="208">
        <v>7.6022248268127441</v>
      </c>
      <c r="AH9" s="331">
        <f t="shared" ref="AH9:AH52" si="5">+AE9/AD9*100</f>
        <v>8.8243137627954216</v>
      </c>
      <c r="AI9" s="277"/>
    </row>
    <row r="10" spans="1:35" s="99" customFormat="1" ht="15" customHeight="1" x14ac:dyDescent="0.25">
      <c r="A10" s="97"/>
      <c r="B10" s="364"/>
      <c r="C10" s="364"/>
      <c r="D10" s="18" t="s">
        <v>46</v>
      </c>
      <c r="E10" s="20">
        <v>8.4337072372436506</v>
      </c>
      <c r="F10" s="21">
        <v>0.42523065209388733</v>
      </c>
      <c r="G10" s="21">
        <v>7.600255012512207</v>
      </c>
      <c r="H10" s="21">
        <v>9.2671594619750977</v>
      </c>
      <c r="I10" s="122">
        <f t="shared" si="0"/>
        <v>5.0420371508279143</v>
      </c>
      <c r="J10" s="126">
        <v>8.0362386703491193</v>
      </c>
      <c r="K10" s="22">
        <v>0.41912707686424255</v>
      </c>
      <c r="L10" s="22">
        <v>7.2147493362426758</v>
      </c>
      <c r="M10" s="22">
        <v>8.8577280044555664</v>
      </c>
      <c r="N10" s="129">
        <f t="shared" si="1"/>
        <v>5.2154632789923641</v>
      </c>
      <c r="O10" s="126">
        <v>8.2956695556640607</v>
      </c>
      <c r="P10" s="22">
        <v>0.619223952293396</v>
      </c>
      <c r="Q10" s="22">
        <v>7.0819907188415527</v>
      </c>
      <c r="R10" s="22">
        <v>9.5093488693237305</v>
      </c>
      <c r="S10" s="137">
        <f t="shared" si="2"/>
        <v>7.4644240364010948</v>
      </c>
      <c r="T10" s="133">
        <v>7.5927991867065403</v>
      </c>
      <c r="U10" s="22">
        <v>0.53210228681564331</v>
      </c>
      <c r="V10" s="22">
        <v>6.5498785972595215</v>
      </c>
      <c r="W10" s="22">
        <v>8.6357192993164063</v>
      </c>
      <c r="X10" s="129">
        <f t="shared" si="3"/>
        <v>7.0079857735108693</v>
      </c>
      <c r="Y10" s="140">
        <v>6.6512799263000488</v>
      </c>
      <c r="Z10" s="23">
        <v>0.49363785982131958</v>
      </c>
      <c r="AA10" s="23">
        <v>5.6837496757507324</v>
      </c>
      <c r="AB10" s="23">
        <v>7.6188101768493652</v>
      </c>
      <c r="AC10" s="98">
        <f t="shared" si="4"/>
        <v>7.4216972566349151</v>
      </c>
      <c r="AD10" s="213">
        <v>6.5926880836486816</v>
      </c>
      <c r="AE10" s="211">
        <v>0.49073758721351624</v>
      </c>
      <c r="AF10" s="208">
        <v>5.6308422088623047</v>
      </c>
      <c r="AG10" s="208">
        <v>7.5545339584350586</v>
      </c>
      <c r="AH10" s="331">
        <f t="shared" si="5"/>
        <v>7.443664571825467</v>
      </c>
      <c r="AI10" s="277"/>
    </row>
    <row r="11" spans="1:35" s="99" customFormat="1" x14ac:dyDescent="0.25">
      <c r="A11" s="97"/>
      <c r="B11" s="364"/>
      <c r="C11" s="366" t="s">
        <v>28</v>
      </c>
      <c r="D11" s="18" t="s">
        <v>50</v>
      </c>
      <c r="E11" s="20">
        <v>11.4548902511597</v>
      </c>
      <c r="F11" s="21">
        <v>0.55097949504852295</v>
      </c>
      <c r="G11" s="21">
        <v>10.374970436096191</v>
      </c>
      <c r="H11" s="21">
        <v>12.534810066223145</v>
      </c>
      <c r="I11" s="122">
        <f t="shared" si="0"/>
        <v>4.8099936618139267</v>
      </c>
      <c r="J11" s="126">
        <v>13.166252136230501</v>
      </c>
      <c r="K11" s="22">
        <v>0.55990219116210938</v>
      </c>
      <c r="L11" s="22">
        <v>12.068843841552734</v>
      </c>
      <c r="M11" s="22">
        <v>14.263660430908203</v>
      </c>
      <c r="N11" s="129">
        <f t="shared" si="1"/>
        <v>4.2525555896152651</v>
      </c>
      <c r="O11" s="126">
        <v>10.9054718017578</v>
      </c>
      <c r="P11" s="22">
        <v>0.68415307998657227</v>
      </c>
      <c r="Q11" s="22">
        <v>9.5645313262939453</v>
      </c>
      <c r="R11" s="22">
        <v>12.246411323547363</v>
      </c>
      <c r="S11" s="137">
        <f t="shared" si="2"/>
        <v>6.2734844711284934</v>
      </c>
      <c r="T11" s="133">
        <v>10.2314252853394</v>
      </c>
      <c r="U11" s="22">
        <v>0.61770224571228027</v>
      </c>
      <c r="V11" s="22">
        <v>9.0207290649414063</v>
      </c>
      <c r="W11" s="22">
        <v>11.442121505737305</v>
      </c>
      <c r="X11" s="129">
        <f t="shared" si="3"/>
        <v>6.0373039775541857</v>
      </c>
      <c r="Y11" s="140">
        <v>7.4478549957275391</v>
      </c>
      <c r="Z11" s="23">
        <v>0.57849210500717163</v>
      </c>
      <c r="AA11" s="23">
        <v>6.3140106201171875</v>
      </c>
      <c r="AB11" s="23">
        <v>8.5816993713378906</v>
      </c>
      <c r="AC11" s="98">
        <f t="shared" si="4"/>
        <v>7.7672310395278039</v>
      </c>
      <c r="AD11" s="213">
        <v>6.8152470588684082</v>
      </c>
      <c r="AE11" s="211">
        <v>0.55647200345993042</v>
      </c>
      <c r="AF11" s="208">
        <v>5.7245621681213379</v>
      </c>
      <c r="AG11" s="208">
        <v>7.9059324264526367</v>
      </c>
      <c r="AH11" s="331">
        <f t="shared" si="5"/>
        <v>8.165103900904306</v>
      </c>
      <c r="AI11" s="277"/>
    </row>
    <row r="12" spans="1:35" s="99" customFormat="1" ht="15" customHeight="1" x14ac:dyDescent="0.25">
      <c r="A12" s="97"/>
      <c r="B12" s="364"/>
      <c r="C12" s="366"/>
      <c r="D12" s="18" t="s">
        <v>51</v>
      </c>
      <c r="E12" s="20">
        <v>10.2326211929321</v>
      </c>
      <c r="F12" s="21">
        <v>0.67437803745269775</v>
      </c>
      <c r="G12" s="21">
        <v>8.9108400344848633</v>
      </c>
      <c r="H12" s="21">
        <v>11.554402351379395</v>
      </c>
      <c r="I12" s="122">
        <f t="shared" si="0"/>
        <v>6.5904720280127806</v>
      </c>
      <c r="J12" s="126">
        <v>8.6340131759643608</v>
      </c>
      <c r="K12" s="22">
        <v>0.5504601001739502</v>
      </c>
      <c r="L12" s="22">
        <v>7.5551114082336426</v>
      </c>
      <c r="M12" s="22">
        <v>9.7129154205322266</v>
      </c>
      <c r="N12" s="129">
        <f t="shared" si="1"/>
        <v>6.3754836708651137</v>
      </c>
      <c r="O12" s="126">
        <v>8.5718221664428693</v>
      </c>
      <c r="P12" s="22">
        <v>0.77813088893890381</v>
      </c>
      <c r="Q12" s="22">
        <v>7.0466856956481934</v>
      </c>
      <c r="R12" s="22">
        <v>10.096959114074707</v>
      </c>
      <c r="S12" s="137">
        <f t="shared" si="2"/>
        <v>9.0777768580541167</v>
      </c>
      <c r="T12" s="133">
        <v>6.67035007476807</v>
      </c>
      <c r="U12" s="22">
        <v>0.56752443313598633</v>
      </c>
      <c r="V12" s="22">
        <v>5.5580019950866699</v>
      </c>
      <c r="W12" s="22">
        <v>7.7826976776123047</v>
      </c>
      <c r="X12" s="129">
        <f t="shared" si="3"/>
        <v>8.508165640102769</v>
      </c>
      <c r="Y12" s="140">
        <v>6.3205294609069824</v>
      </c>
      <c r="Z12" s="23">
        <v>0.68623286485671997</v>
      </c>
      <c r="AA12" s="23">
        <v>4.9755129814147949</v>
      </c>
      <c r="AB12" s="23">
        <v>7.6655459403991699</v>
      </c>
      <c r="AC12" s="98">
        <f t="shared" si="4"/>
        <v>10.857205382889665</v>
      </c>
      <c r="AD12" s="213">
        <v>4.7203712463378906</v>
      </c>
      <c r="AE12" s="211">
        <v>0.51517850160598755</v>
      </c>
      <c r="AF12" s="208">
        <v>3.7106215953826904</v>
      </c>
      <c r="AG12" s="208">
        <v>5.7301211357116699</v>
      </c>
      <c r="AH12" s="331">
        <f t="shared" si="5"/>
        <v>10.9139403390288</v>
      </c>
      <c r="AI12" s="277"/>
    </row>
    <row r="13" spans="1:35" s="99" customFormat="1" ht="15" customHeight="1" x14ac:dyDescent="0.25">
      <c r="A13" s="97"/>
      <c r="B13" s="364"/>
      <c r="C13" s="366"/>
      <c r="D13" s="18" t="s">
        <v>38</v>
      </c>
      <c r="E13" s="20">
        <v>18.816585540771499</v>
      </c>
      <c r="F13" s="21">
        <v>0.71297287940979004</v>
      </c>
      <c r="G13" s="21">
        <v>17.419158935546875</v>
      </c>
      <c r="H13" s="21">
        <v>20.214012145996094</v>
      </c>
      <c r="I13" s="122">
        <f t="shared" si="0"/>
        <v>3.7890661824108891</v>
      </c>
      <c r="J13" s="126">
        <v>14.5329074859619</v>
      </c>
      <c r="K13" s="22">
        <v>0.63702118396759033</v>
      </c>
      <c r="L13" s="22">
        <v>13.284345626831055</v>
      </c>
      <c r="M13" s="22">
        <v>15.781468391418457</v>
      </c>
      <c r="N13" s="129">
        <f t="shared" si="1"/>
        <v>4.3833017211657239</v>
      </c>
      <c r="O13" s="126">
        <v>14.3568773269653</v>
      </c>
      <c r="P13" s="22">
        <v>0.91034978628158569</v>
      </c>
      <c r="Q13" s="22">
        <v>12.572591781616211</v>
      </c>
      <c r="R13" s="22">
        <v>16.141162872314453</v>
      </c>
      <c r="S13" s="137">
        <f t="shared" si="2"/>
        <v>6.3408620520268233</v>
      </c>
      <c r="T13" s="133">
        <v>12.371289253234901</v>
      </c>
      <c r="U13" s="22">
        <v>0.74514633417129517</v>
      </c>
      <c r="V13" s="22">
        <v>10.910802841186523</v>
      </c>
      <c r="W13" s="22">
        <v>13.83177661895752</v>
      </c>
      <c r="X13" s="129">
        <f t="shared" si="3"/>
        <v>6.0231906224038125</v>
      </c>
      <c r="Y13" s="140">
        <v>10.817639350891113</v>
      </c>
      <c r="Z13" s="23">
        <v>0.66604667901992798</v>
      </c>
      <c r="AA13" s="23">
        <v>9.5121879577636719</v>
      </c>
      <c r="AB13" s="23">
        <v>12.123090744018555</v>
      </c>
      <c r="AC13" s="98">
        <f t="shared" si="4"/>
        <v>6.1570427467159163</v>
      </c>
      <c r="AD13" s="213">
        <v>8.5462465286254883</v>
      </c>
      <c r="AE13" s="211">
        <v>0.5927584171295166</v>
      </c>
      <c r="AF13" s="208">
        <v>7.3844394683837891</v>
      </c>
      <c r="AG13" s="208">
        <v>9.7080526351928711</v>
      </c>
      <c r="AH13" s="331">
        <f t="shared" si="5"/>
        <v>6.9358918578358786</v>
      </c>
      <c r="AI13" s="277"/>
    </row>
    <row r="14" spans="1:35" s="99" customFormat="1" ht="15" customHeight="1" x14ac:dyDescent="0.25">
      <c r="A14" s="97"/>
      <c r="B14" s="364"/>
      <c r="C14" s="366"/>
      <c r="D14" s="18" t="s">
        <v>52</v>
      </c>
      <c r="E14" s="20">
        <v>25.4901828765869</v>
      </c>
      <c r="F14" s="21">
        <v>0.7988165020942688</v>
      </c>
      <c r="G14" s="21">
        <v>23.924503326416016</v>
      </c>
      <c r="H14" s="21">
        <v>27.055864334106445</v>
      </c>
      <c r="I14" s="122">
        <f t="shared" si="0"/>
        <v>3.1338202082025597</v>
      </c>
      <c r="J14" s="126">
        <v>23.532716751098601</v>
      </c>
      <c r="K14" s="22">
        <v>0.78695148229598999</v>
      </c>
      <c r="L14" s="22">
        <v>21.990291595458984</v>
      </c>
      <c r="M14" s="22">
        <v>25.075141906738281</v>
      </c>
      <c r="N14" s="129">
        <f t="shared" si="1"/>
        <v>3.3440740846857469</v>
      </c>
      <c r="O14" s="126">
        <v>21.806983947753899</v>
      </c>
      <c r="P14" s="22">
        <v>1.0478415489196777</v>
      </c>
      <c r="Q14" s="22">
        <v>19.753213882446289</v>
      </c>
      <c r="R14" s="22">
        <v>23.860752105712891</v>
      </c>
      <c r="S14" s="137">
        <f t="shared" si="2"/>
        <v>4.8050732344745199</v>
      </c>
      <c r="T14" s="133">
        <v>19.630620956420898</v>
      </c>
      <c r="U14" s="22">
        <v>0.99162405729293823</v>
      </c>
      <c r="V14" s="22">
        <v>17.687036514282227</v>
      </c>
      <c r="W14" s="22">
        <v>21.574203491210938</v>
      </c>
      <c r="X14" s="129">
        <f t="shared" si="3"/>
        <v>5.0514146215461002</v>
      </c>
      <c r="Y14" s="140">
        <v>16.899538040161133</v>
      </c>
      <c r="Z14" s="23">
        <v>0.90597277879714966</v>
      </c>
      <c r="AA14" s="23">
        <v>15.123830795288086</v>
      </c>
      <c r="AB14" s="23">
        <v>18.675243377685547</v>
      </c>
      <c r="AC14" s="98">
        <f t="shared" si="4"/>
        <v>5.3609322139110462</v>
      </c>
      <c r="AD14" s="213">
        <v>14.856616020202637</v>
      </c>
      <c r="AE14" s="211">
        <v>0.87832385301589966</v>
      </c>
      <c r="AF14" s="208">
        <v>13.135101318359375</v>
      </c>
      <c r="AG14" s="208">
        <v>16.578130722045898</v>
      </c>
      <c r="AH14" s="331">
        <f t="shared" si="5"/>
        <v>5.9120048052767791</v>
      </c>
      <c r="AI14" s="277"/>
    </row>
    <row r="15" spans="1:35" s="99" customFormat="1" ht="15" customHeight="1" x14ac:dyDescent="0.25">
      <c r="A15" s="97"/>
      <c r="B15" s="364"/>
      <c r="C15" s="366" t="s">
        <v>8</v>
      </c>
      <c r="D15" s="18" t="s">
        <v>3</v>
      </c>
      <c r="E15" s="20">
        <v>4.1203165054321298</v>
      </c>
      <c r="F15" s="21">
        <v>0.39314743876457214</v>
      </c>
      <c r="G15" s="21">
        <v>3.3497476577758789</v>
      </c>
      <c r="H15" s="21">
        <v>4.8908858299255371</v>
      </c>
      <c r="I15" s="122">
        <f t="shared" si="0"/>
        <v>9.541680554060731</v>
      </c>
      <c r="J15" s="126">
        <v>3.8222031593322798</v>
      </c>
      <c r="K15" s="22">
        <v>0.37893322110176086</v>
      </c>
      <c r="L15" s="22">
        <v>3.0794939994812012</v>
      </c>
      <c r="M15" s="22">
        <v>4.5649123191833496</v>
      </c>
      <c r="N15" s="129">
        <f t="shared" si="1"/>
        <v>9.913999997005881</v>
      </c>
      <c r="O15" s="126">
        <v>3.7190923690795898</v>
      </c>
      <c r="P15" s="22">
        <v>0.43281456828117371</v>
      </c>
      <c r="Q15" s="22">
        <v>2.8707759380340576</v>
      </c>
      <c r="R15" s="22">
        <v>4.5674090385437012</v>
      </c>
      <c r="S15" s="137">
        <f t="shared" si="2"/>
        <v>11.637639653147087</v>
      </c>
      <c r="T15" s="133">
        <v>3.9788584709167498</v>
      </c>
      <c r="U15" s="22">
        <v>0.44567912817001343</v>
      </c>
      <c r="V15" s="22">
        <v>3.1053273677825928</v>
      </c>
      <c r="W15" s="22">
        <v>4.8523898124694824</v>
      </c>
      <c r="X15" s="129">
        <f t="shared" si="3"/>
        <v>11.201180726273147</v>
      </c>
      <c r="Y15" s="140">
        <v>4.0349063873291016</v>
      </c>
      <c r="Z15" s="23">
        <v>0.52284133434295654</v>
      </c>
      <c r="AA15" s="23">
        <v>3.0101373195648193</v>
      </c>
      <c r="AB15" s="23">
        <v>5.0596752166748047</v>
      </c>
      <c r="AC15" s="98">
        <f t="shared" si="4"/>
        <v>12.957954513761354</v>
      </c>
      <c r="AD15" s="213">
        <v>2.6936380863189697</v>
      </c>
      <c r="AE15" s="211">
        <v>0.40725183486938477</v>
      </c>
      <c r="AF15" s="208">
        <v>1.895424485206604</v>
      </c>
      <c r="AG15" s="208">
        <v>3.491851806640625</v>
      </c>
      <c r="AH15" s="331">
        <f t="shared" si="5"/>
        <v>15.119025712393332</v>
      </c>
      <c r="AI15" s="277"/>
    </row>
    <row r="16" spans="1:35" s="99" customFormat="1" ht="15" customHeight="1" x14ac:dyDescent="0.25">
      <c r="A16" s="97"/>
      <c r="B16" s="364"/>
      <c r="C16" s="366"/>
      <c r="D16" s="18" t="s">
        <v>4</v>
      </c>
      <c r="E16" s="20">
        <v>7.9330415725707999</v>
      </c>
      <c r="F16" s="21">
        <v>0.46028342843055725</v>
      </c>
      <c r="G16" s="21">
        <v>7.030886173248291</v>
      </c>
      <c r="H16" s="21">
        <v>8.8351974487304688</v>
      </c>
      <c r="I16" s="122">
        <f t="shared" si="0"/>
        <v>5.8021053365209667</v>
      </c>
      <c r="J16" s="126">
        <v>6.6834774017334002</v>
      </c>
      <c r="K16" s="22">
        <v>0.44542691111564636</v>
      </c>
      <c r="L16" s="22">
        <v>5.8104410171508789</v>
      </c>
      <c r="M16" s="22">
        <v>7.5565142631530762</v>
      </c>
      <c r="N16" s="129">
        <f t="shared" si="1"/>
        <v>6.6645981476666947</v>
      </c>
      <c r="O16" s="126">
        <v>6.2151937484741202</v>
      </c>
      <c r="P16" s="22">
        <v>0.54868614673614502</v>
      </c>
      <c r="Q16" s="22">
        <v>5.1397690773010254</v>
      </c>
      <c r="R16" s="22">
        <v>7.290618896484375</v>
      </c>
      <c r="S16" s="137">
        <f t="shared" si="2"/>
        <v>8.8281422742589779</v>
      </c>
      <c r="T16" s="133">
        <v>7.8591256141662598</v>
      </c>
      <c r="U16" s="22">
        <v>0.53614991903305054</v>
      </c>
      <c r="V16" s="22">
        <v>6.8082714080810547</v>
      </c>
      <c r="W16" s="22">
        <v>8.9099788665771484</v>
      </c>
      <c r="X16" s="129">
        <f t="shared" si="3"/>
        <v>6.8220047032538531</v>
      </c>
      <c r="Y16" s="140">
        <v>6.7326183319091797</v>
      </c>
      <c r="Z16" s="23">
        <v>0.58482670783996582</v>
      </c>
      <c r="AA16" s="23">
        <v>5.5863580703735352</v>
      </c>
      <c r="AB16" s="23">
        <v>7.8788785934448242</v>
      </c>
      <c r="AC16" s="98">
        <f t="shared" si="4"/>
        <v>8.6864675674274494</v>
      </c>
      <c r="AD16" s="213">
        <v>4.2015957832336426</v>
      </c>
      <c r="AE16" s="211">
        <v>0.47718152403831482</v>
      </c>
      <c r="AF16" s="208">
        <v>3.266319751739502</v>
      </c>
      <c r="AG16" s="208">
        <v>5.136871337890625</v>
      </c>
      <c r="AH16" s="331">
        <f t="shared" si="5"/>
        <v>11.357149727313017</v>
      </c>
      <c r="AI16" s="277"/>
    </row>
    <row r="17" spans="1:35" s="99" customFormat="1" ht="15" customHeight="1" x14ac:dyDescent="0.25">
      <c r="A17" s="97"/>
      <c r="B17" s="364"/>
      <c r="C17" s="366"/>
      <c r="D17" s="18" t="s">
        <v>47</v>
      </c>
      <c r="E17" s="20">
        <v>6.4871268272399902</v>
      </c>
      <c r="F17" s="21">
        <v>0.46168947219848633</v>
      </c>
      <c r="G17" s="21">
        <v>5.5822153091430664</v>
      </c>
      <c r="H17" s="21">
        <v>7.3920378684997559</v>
      </c>
      <c r="I17" s="122">
        <f t="shared" si="0"/>
        <v>7.1170101108523651</v>
      </c>
      <c r="J17" s="126">
        <v>6.0296163558959996</v>
      </c>
      <c r="K17" s="22">
        <v>0.47638162970542908</v>
      </c>
      <c r="L17" s="22">
        <v>5.0959081649780273</v>
      </c>
      <c r="M17" s="22">
        <v>6.9633240699768066</v>
      </c>
      <c r="N17" s="129">
        <f t="shared" si="1"/>
        <v>7.900695526666536</v>
      </c>
      <c r="O17" s="126">
        <v>5.5214138031005904</v>
      </c>
      <c r="P17" s="22">
        <v>0.54802268743515015</v>
      </c>
      <c r="Q17" s="22">
        <v>4.4472894668579102</v>
      </c>
      <c r="R17" s="22">
        <v>6.5955386161804199</v>
      </c>
      <c r="S17" s="137">
        <f t="shared" si="2"/>
        <v>9.9254051041674138</v>
      </c>
      <c r="T17" s="133">
        <v>4.43566942214966</v>
      </c>
      <c r="U17" s="22">
        <v>0.45104390382766724</v>
      </c>
      <c r="V17" s="22">
        <v>3.5516233444213867</v>
      </c>
      <c r="W17" s="22">
        <v>5.3197154998779297</v>
      </c>
      <c r="X17" s="129">
        <f t="shared" si="3"/>
        <v>10.168564446560529</v>
      </c>
      <c r="Y17" s="140">
        <v>4.1649188995361328</v>
      </c>
      <c r="Z17" s="23">
        <v>0.52683347463607788</v>
      </c>
      <c r="AA17" s="23">
        <v>3.1323251724243164</v>
      </c>
      <c r="AB17" s="23">
        <v>5.1975126266479492</v>
      </c>
      <c r="AC17" s="98">
        <f t="shared" si="4"/>
        <v>12.649309322559771</v>
      </c>
      <c r="AD17" s="213">
        <v>4.1310815811157227</v>
      </c>
      <c r="AE17" s="211">
        <v>0.42735022306442261</v>
      </c>
      <c r="AF17" s="208">
        <v>3.2934751510620117</v>
      </c>
      <c r="AG17" s="208">
        <v>4.9686880111694336</v>
      </c>
      <c r="AH17" s="331">
        <f t="shared" si="5"/>
        <v>10.344753902173093</v>
      </c>
      <c r="AI17" s="277"/>
    </row>
    <row r="18" spans="1:35" s="99" customFormat="1" ht="15" customHeight="1" x14ac:dyDescent="0.25">
      <c r="A18" s="97"/>
      <c r="B18" s="364"/>
      <c r="C18" s="366"/>
      <c r="D18" s="18" t="s">
        <v>53</v>
      </c>
      <c r="E18" s="20">
        <v>31.624607086181602</v>
      </c>
      <c r="F18" s="21">
        <v>0.8871082067489624</v>
      </c>
      <c r="G18" s="21">
        <v>29.885875701904297</v>
      </c>
      <c r="H18" s="21">
        <v>33.363338470458984</v>
      </c>
      <c r="I18" s="122">
        <f t="shared" si="0"/>
        <v>2.8051200899712843</v>
      </c>
      <c r="J18" s="126">
        <v>28.292789459228501</v>
      </c>
      <c r="K18" s="22">
        <v>0.82377338409423828</v>
      </c>
      <c r="L18" s="22">
        <v>26.678194046020508</v>
      </c>
      <c r="M18" s="22">
        <v>29.907384872436523</v>
      </c>
      <c r="N18" s="129">
        <f t="shared" si="1"/>
        <v>2.9116018598354962</v>
      </c>
      <c r="O18" s="126">
        <v>27.698036193847699</v>
      </c>
      <c r="P18" s="22">
        <v>1.1443426609039307</v>
      </c>
      <c r="Q18" s="22">
        <v>25.455123901367188</v>
      </c>
      <c r="R18" s="22">
        <v>29.940948486328125</v>
      </c>
      <c r="S18" s="137">
        <f t="shared" si="2"/>
        <v>4.1314938463330932</v>
      </c>
      <c r="T18" s="133">
        <v>25.087173461914102</v>
      </c>
      <c r="U18" s="22">
        <v>1.0263766050338745</v>
      </c>
      <c r="V18" s="22">
        <v>23.075475692749023</v>
      </c>
      <c r="W18" s="22">
        <v>27.098873138427734</v>
      </c>
      <c r="X18" s="129">
        <f t="shared" si="3"/>
        <v>4.091240516162812</v>
      </c>
      <c r="Y18" s="140">
        <v>23.168483734130859</v>
      </c>
      <c r="Z18" s="23">
        <v>1.0581145286560059</v>
      </c>
      <c r="AA18" s="23">
        <v>21.094579696655273</v>
      </c>
      <c r="AB18" s="23">
        <v>25.242387771606445</v>
      </c>
      <c r="AC18" s="98">
        <f t="shared" si="4"/>
        <v>4.5670426291092792</v>
      </c>
      <c r="AD18" s="214">
        <v>19.570507049560547</v>
      </c>
      <c r="AE18" s="212">
        <v>0.96112352609634399</v>
      </c>
      <c r="AF18" s="209">
        <v>17.686704635620117</v>
      </c>
      <c r="AG18" s="209">
        <v>21.454309463500977</v>
      </c>
      <c r="AH18" s="331">
        <f t="shared" si="5"/>
        <v>4.9110813718948885</v>
      </c>
      <c r="AI18" s="277"/>
    </row>
    <row r="19" spans="1:35" s="99" customFormat="1" ht="15" customHeight="1" x14ac:dyDescent="0.25">
      <c r="A19" s="97"/>
      <c r="B19" s="364"/>
      <c r="C19" s="366"/>
      <c r="D19" s="18" t="s">
        <v>45</v>
      </c>
      <c r="E19" s="20">
        <v>4.2203698158264196</v>
      </c>
      <c r="F19" s="21">
        <v>0.33992502093315125</v>
      </c>
      <c r="G19" s="21">
        <v>3.5541167259216309</v>
      </c>
      <c r="H19" s="21">
        <v>4.8866229057312012</v>
      </c>
      <c r="I19" s="122">
        <f t="shared" si="0"/>
        <v>8.0543894437503987</v>
      </c>
      <c r="J19" s="126">
        <v>3.40618801116943</v>
      </c>
      <c r="K19" s="22">
        <v>0.24908937513828278</v>
      </c>
      <c r="L19" s="22">
        <v>2.9179728031158447</v>
      </c>
      <c r="M19" s="22">
        <v>3.8944032192230225</v>
      </c>
      <c r="N19" s="129">
        <f t="shared" si="1"/>
        <v>7.3128486836745141</v>
      </c>
      <c r="O19" s="126">
        <v>2.9820754528045699</v>
      </c>
      <c r="P19" s="22">
        <v>0.31845244765281677</v>
      </c>
      <c r="Q19" s="22">
        <v>2.3579087257385254</v>
      </c>
      <c r="R19" s="22">
        <v>3.6062424182891846</v>
      </c>
      <c r="S19" s="137">
        <f t="shared" si="2"/>
        <v>10.678886322387314</v>
      </c>
      <c r="T19" s="133">
        <v>2.98441362380981</v>
      </c>
      <c r="U19" s="22">
        <v>0.30406183004379272</v>
      </c>
      <c r="V19" s="22">
        <v>2.3884522914886475</v>
      </c>
      <c r="W19" s="22">
        <v>3.5803747177124023</v>
      </c>
      <c r="X19" s="129">
        <f t="shared" si="3"/>
        <v>10.188327369167977</v>
      </c>
      <c r="Y19" s="140">
        <v>2.1435854434967041</v>
      </c>
      <c r="Z19" s="23">
        <v>0.26535338163375854</v>
      </c>
      <c r="AA19" s="23">
        <v>1.6234928369522095</v>
      </c>
      <c r="AB19" s="23">
        <v>2.6636781692504883</v>
      </c>
      <c r="AC19" s="98">
        <f t="shared" si="4"/>
        <v>12.378950530700717</v>
      </c>
      <c r="AD19" s="140">
        <v>1.5616772174835205</v>
      </c>
      <c r="AE19" s="210">
        <v>0.23425948619842529</v>
      </c>
      <c r="AF19" s="23">
        <v>1.1025285720825195</v>
      </c>
      <c r="AG19" s="23">
        <v>2.0208258628845215</v>
      </c>
      <c r="AH19" s="331">
        <f t="shared" si="5"/>
        <v>15.000506095357524</v>
      </c>
      <c r="AI19" s="277"/>
    </row>
    <row r="20" spans="1:35" s="99" customFormat="1" ht="15" customHeight="1" x14ac:dyDescent="0.25">
      <c r="A20" s="97"/>
      <c r="B20" s="364"/>
      <c r="C20" s="366" t="s">
        <v>9</v>
      </c>
      <c r="D20" s="18" t="s">
        <v>48</v>
      </c>
      <c r="E20" s="20">
        <v>13.0453033447266</v>
      </c>
      <c r="F20" s="21">
        <v>0.61949402093887329</v>
      </c>
      <c r="G20" s="21">
        <v>11.831094741821289</v>
      </c>
      <c r="H20" s="21">
        <v>14.25951099395752</v>
      </c>
      <c r="I20" s="122">
        <f t="shared" si="0"/>
        <v>4.748789695176356</v>
      </c>
      <c r="J20" s="126">
        <v>9.9321622848510707</v>
      </c>
      <c r="K20" s="22">
        <v>0.55264341831207275</v>
      </c>
      <c r="L20" s="22">
        <v>8.8489809036254883</v>
      </c>
      <c r="M20" s="22">
        <v>11.015342712402344</v>
      </c>
      <c r="N20" s="129">
        <f t="shared" si="1"/>
        <v>5.5641803110183421</v>
      </c>
      <c r="O20" s="126">
        <v>8.9594583511352504</v>
      </c>
      <c r="P20" s="22">
        <v>0.66660696268081665</v>
      </c>
      <c r="Q20" s="22">
        <v>7.6529088020324707</v>
      </c>
      <c r="R20" s="22">
        <v>10.266008377075195</v>
      </c>
      <c r="S20" s="137">
        <f t="shared" si="2"/>
        <v>7.4402596290472296</v>
      </c>
      <c r="T20" s="133">
        <v>8.0756092071533203</v>
      </c>
      <c r="U20" s="22">
        <v>0.59451782703399658</v>
      </c>
      <c r="V20" s="22">
        <v>6.9103546142578125</v>
      </c>
      <c r="W20" s="22">
        <v>9.2408647537231445</v>
      </c>
      <c r="X20" s="129">
        <f t="shared" si="3"/>
        <v>7.3618944624930185</v>
      </c>
      <c r="Y20" s="140">
        <v>6.6730513572692871</v>
      </c>
      <c r="Z20" s="23">
        <v>0.55949902534484863</v>
      </c>
      <c r="AA20" s="23">
        <v>5.5764331817626953</v>
      </c>
      <c r="AB20" s="23">
        <v>7.7696695327758789</v>
      </c>
      <c r="AC20" s="98">
        <f t="shared" si="4"/>
        <v>8.3844555569823154</v>
      </c>
      <c r="AD20" s="140">
        <v>6.1049776077270508</v>
      </c>
      <c r="AE20" s="210">
        <v>0.50807058811187744</v>
      </c>
      <c r="AF20" s="23">
        <v>5.1091594696044922</v>
      </c>
      <c r="AG20" s="23">
        <v>7.1007962226867676</v>
      </c>
      <c r="AH20" s="331">
        <f t="shared" si="5"/>
        <v>8.3222350802534333</v>
      </c>
      <c r="AI20" s="277"/>
    </row>
    <row r="21" spans="1:35" s="99" customFormat="1" ht="15" customHeight="1" x14ac:dyDescent="0.25">
      <c r="A21" s="97"/>
      <c r="B21" s="364"/>
      <c r="C21" s="366"/>
      <c r="D21" s="18" t="s">
        <v>5</v>
      </c>
      <c r="E21" s="20">
        <v>12.447234153747599</v>
      </c>
      <c r="F21" s="21">
        <v>0.63640832901000977</v>
      </c>
      <c r="G21" s="21">
        <v>11.199873924255371</v>
      </c>
      <c r="H21" s="21">
        <v>13.694594383239746</v>
      </c>
      <c r="I21" s="122">
        <f t="shared" si="0"/>
        <v>5.1128493378458755</v>
      </c>
      <c r="J21" s="126">
        <v>9.1594724655151403</v>
      </c>
      <c r="K21" s="22">
        <v>0.5698661208152771</v>
      </c>
      <c r="L21" s="22">
        <v>8.0425348281860352</v>
      </c>
      <c r="M21" s="22">
        <v>10.276410102844238</v>
      </c>
      <c r="N21" s="129">
        <f t="shared" si="1"/>
        <v>6.2216041694626911</v>
      </c>
      <c r="O21" s="126">
        <v>9.5374069213867205</v>
      </c>
      <c r="P21" s="22">
        <v>0.77304559946060181</v>
      </c>
      <c r="Q21" s="22">
        <v>8.0222377777099609</v>
      </c>
      <c r="R21" s="22">
        <v>11.052576065063477</v>
      </c>
      <c r="S21" s="137">
        <f t="shared" si="2"/>
        <v>8.1054064887083843</v>
      </c>
      <c r="T21" s="133">
        <v>7.2686686515808097</v>
      </c>
      <c r="U21" s="22">
        <v>0.60204011201858521</v>
      </c>
      <c r="V21" s="22">
        <v>6.0886702537536621</v>
      </c>
      <c r="W21" s="22">
        <v>8.4486675262451172</v>
      </c>
      <c r="X21" s="129">
        <f t="shared" si="3"/>
        <v>8.2826737725573985</v>
      </c>
      <c r="Y21" s="140">
        <v>8.0638694763183594</v>
      </c>
      <c r="Z21" s="23">
        <v>0.74717575311660767</v>
      </c>
      <c r="AA21" s="23">
        <v>6.5994052886962891</v>
      </c>
      <c r="AB21" s="23">
        <v>9.5283346176147461</v>
      </c>
      <c r="AC21" s="98">
        <f t="shared" si="4"/>
        <v>9.2657223100012072</v>
      </c>
      <c r="AD21" s="213">
        <v>6.4847245216369629</v>
      </c>
      <c r="AE21" s="211">
        <v>0.60540813207626343</v>
      </c>
      <c r="AF21" s="208">
        <v>5.2981247901916504</v>
      </c>
      <c r="AG21" s="208">
        <v>7.6713247299194336</v>
      </c>
      <c r="AH21" s="331">
        <f t="shared" si="5"/>
        <v>9.3359113414341</v>
      </c>
      <c r="AI21" s="277"/>
    </row>
    <row r="22" spans="1:35" s="99" customFormat="1" ht="15" customHeight="1" thickBot="1" x14ac:dyDescent="0.3">
      <c r="A22" s="97"/>
      <c r="B22" s="365"/>
      <c r="C22" s="367"/>
      <c r="D22" s="25" t="s">
        <v>49</v>
      </c>
      <c r="E22" s="26">
        <v>31.222972869873001</v>
      </c>
      <c r="F22" s="27">
        <v>0.94143402576446533</v>
      </c>
      <c r="G22" s="27">
        <v>29.377761840820313</v>
      </c>
      <c r="H22" s="27">
        <v>33.068183898925781</v>
      </c>
      <c r="I22" s="123">
        <f>+F22/E22*100</f>
        <v>3.0151966300199864</v>
      </c>
      <c r="J22" s="127">
        <v>28.224735260009801</v>
      </c>
      <c r="K22" s="28">
        <v>0.87560677528381348</v>
      </c>
      <c r="L22" s="28">
        <v>26.508544921875</v>
      </c>
      <c r="M22" s="28">
        <v>29.940923690795898</v>
      </c>
      <c r="N22" s="130">
        <f t="shared" si="1"/>
        <v>3.1022674516434399</v>
      </c>
      <c r="O22" s="127">
        <v>27.448879241943398</v>
      </c>
      <c r="P22" s="28">
        <v>1.1774885654449463</v>
      </c>
      <c r="Q22" s="28">
        <v>25.141002655029297</v>
      </c>
      <c r="R22" s="28">
        <v>29.756757736206055</v>
      </c>
      <c r="S22" s="138">
        <f t="shared" si="2"/>
        <v>4.2897509769567526</v>
      </c>
      <c r="T22" s="134">
        <v>24.5955505371094</v>
      </c>
      <c r="U22" s="28">
        <v>1.0441405773162842</v>
      </c>
      <c r="V22" s="28">
        <v>22.549034118652344</v>
      </c>
      <c r="W22" s="28">
        <v>26.642065048217773</v>
      </c>
      <c r="X22" s="130">
        <f t="shared" si="3"/>
        <v>4.2452417389108668</v>
      </c>
      <c r="Y22" s="141">
        <v>21.597496032714844</v>
      </c>
      <c r="Z22" s="29">
        <v>1.0263586044311523</v>
      </c>
      <c r="AA22" s="29">
        <v>19.585832595825195</v>
      </c>
      <c r="AB22" s="29">
        <v>23.609159469604492</v>
      </c>
      <c r="AC22" s="100">
        <f t="shared" si="4"/>
        <v>4.7522111029745018</v>
      </c>
      <c r="AD22" s="218">
        <v>18.79121208190918</v>
      </c>
      <c r="AE22" s="219">
        <v>0.93995875120162964</v>
      </c>
      <c r="AF22" s="220">
        <v>16.948894500732422</v>
      </c>
      <c r="AG22" s="220">
        <v>20.63353157043457</v>
      </c>
      <c r="AH22" s="332">
        <f t="shared" si="5"/>
        <v>5.0021187941705687</v>
      </c>
      <c r="AI22" s="277"/>
    </row>
    <row r="23" spans="1:35" s="99" customFormat="1" ht="15" customHeight="1" x14ac:dyDescent="0.25">
      <c r="A23" s="97"/>
      <c r="B23" s="368" t="s">
        <v>40</v>
      </c>
      <c r="C23" s="368" t="s">
        <v>6</v>
      </c>
      <c r="D23" s="30" t="s">
        <v>37</v>
      </c>
      <c r="E23" s="101">
        <v>5.2511072158813477</v>
      </c>
      <c r="F23" s="32">
        <v>0.5871957540512085</v>
      </c>
      <c r="G23" s="32">
        <v>4.1002035140991211</v>
      </c>
      <c r="H23" s="32">
        <v>6.4020109176635742</v>
      </c>
      <c r="I23" s="124">
        <f t="shared" ref="I23:I52" si="6">+F23/E23*100</f>
        <v>11.182322697112429</v>
      </c>
      <c r="J23" s="128">
        <v>4.639284610748291</v>
      </c>
      <c r="K23" s="32">
        <v>0.65445864200592041</v>
      </c>
      <c r="L23" s="32">
        <v>3.3565456867218018</v>
      </c>
      <c r="M23" s="32">
        <v>5.9220237731933594</v>
      </c>
      <c r="N23" s="131">
        <f t="shared" si="1"/>
        <v>14.106887093964254</v>
      </c>
      <c r="O23" s="128">
        <v>4.2480201721191406</v>
      </c>
      <c r="P23" s="32">
        <v>0.74165099859237671</v>
      </c>
      <c r="Q23" s="32">
        <v>2.7943840026855469</v>
      </c>
      <c r="R23" s="32">
        <v>5.7016558647155762</v>
      </c>
      <c r="S23" s="139">
        <f t="shared" si="2"/>
        <v>17.458744745611725</v>
      </c>
      <c r="T23" s="135">
        <v>3.2599062919616699</v>
      </c>
      <c r="U23" s="32">
        <v>0.54933124780654907</v>
      </c>
      <c r="V23" s="32">
        <v>2.1832170486450195</v>
      </c>
      <c r="W23" s="32">
        <v>4.3365955352783203</v>
      </c>
      <c r="X23" s="131">
        <f t="shared" si="3"/>
        <v>16.851136155695613</v>
      </c>
      <c r="Y23" s="128">
        <v>3.7386984825134277</v>
      </c>
      <c r="Z23" s="32">
        <v>0.63909822702407837</v>
      </c>
      <c r="AA23" s="32">
        <v>2.4860658645629883</v>
      </c>
      <c r="AB23" s="32">
        <v>4.9913311004638672</v>
      </c>
      <c r="AC23" s="102">
        <f t="shared" si="4"/>
        <v>17.094136636405878</v>
      </c>
      <c r="AD23" s="215">
        <v>2.3159828186035156</v>
      </c>
      <c r="AE23" s="216">
        <v>0.45818227529525757</v>
      </c>
      <c r="AF23" s="217">
        <v>1.4179456233978271</v>
      </c>
      <c r="AG23" s="217">
        <v>3.2140202522277832</v>
      </c>
      <c r="AH23" s="333">
        <f t="shared" si="5"/>
        <v>19.783491985123231</v>
      </c>
      <c r="AI23" s="277"/>
    </row>
    <row r="24" spans="1:35" s="99" customFormat="1" ht="15" customHeight="1" x14ac:dyDescent="0.25">
      <c r="A24" s="97"/>
      <c r="B24" s="364"/>
      <c r="C24" s="364"/>
      <c r="D24" s="18" t="s">
        <v>2</v>
      </c>
      <c r="E24" s="20">
        <v>8.9311103820800781</v>
      </c>
      <c r="F24" s="22">
        <v>0.83938908576965332</v>
      </c>
      <c r="G24" s="22">
        <v>7.2859077453613281</v>
      </c>
      <c r="H24" s="22">
        <v>10.576313018798828</v>
      </c>
      <c r="I24" s="122">
        <f t="shared" si="6"/>
        <v>9.3984851811243377</v>
      </c>
      <c r="J24" s="126">
        <v>8.5499563217163086</v>
      </c>
      <c r="K24" s="22">
        <v>0.80596774816513062</v>
      </c>
      <c r="L24" s="22">
        <v>6.9702591896057129</v>
      </c>
      <c r="M24" s="22">
        <v>10.129652976989746</v>
      </c>
      <c r="N24" s="129">
        <f t="shared" si="1"/>
        <v>9.4265715266641443</v>
      </c>
      <c r="O24" s="126">
        <v>6.5160799026489258</v>
      </c>
      <c r="P24" s="22">
        <v>0.95808637142181396</v>
      </c>
      <c r="Q24" s="22">
        <v>4.6382308006286621</v>
      </c>
      <c r="R24" s="22">
        <v>8.3939294815063477</v>
      </c>
      <c r="S24" s="137">
        <f t="shared" si="2"/>
        <v>14.703416559277171</v>
      </c>
      <c r="T24" s="133">
        <v>5.1851253509521484</v>
      </c>
      <c r="U24" s="22">
        <v>0.67837363481521606</v>
      </c>
      <c r="V24" s="22">
        <v>3.8555130958557129</v>
      </c>
      <c r="W24" s="22">
        <v>6.514737606048584</v>
      </c>
      <c r="X24" s="129">
        <f t="shared" si="3"/>
        <v>13.083071071572952</v>
      </c>
      <c r="Y24" s="126">
        <v>6.1425232887268066</v>
      </c>
      <c r="Z24" s="22">
        <v>0.76682800054550171</v>
      </c>
      <c r="AA24" s="22">
        <v>4.6395401954650879</v>
      </c>
      <c r="AB24" s="22">
        <v>7.6455059051513672</v>
      </c>
      <c r="AC24" s="98">
        <f t="shared" si="4"/>
        <v>12.483925001193544</v>
      </c>
      <c r="AD24" s="214">
        <v>3.6514525413513184</v>
      </c>
      <c r="AE24" s="212">
        <v>0.64995807409286499</v>
      </c>
      <c r="AF24" s="209">
        <v>2.3775346279144287</v>
      </c>
      <c r="AG24" s="209">
        <v>4.9253702163696289</v>
      </c>
      <c r="AH24" s="331">
        <f t="shared" si="5"/>
        <v>17.799986901988614</v>
      </c>
      <c r="AI24" s="277"/>
    </row>
    <row r="25" spans="1:35" s="99" customFormat="1" ht="15" customHeight="1" x14ac:dyDescent="0.25">
      <c r="A25" s="97"/>
      <c r="B25" s="364"/>
      <c r="C25" s="364"/>
      <c r="D25" s="18" t="s">
        <v>46</v>
      </c>
      <c r="E25" s="20">
        <v>10.576313018798828</v>
      </c>
      <c r="F25" s="22">
        <v>0.43156099319458008</v>
      </c>
      <c r="G25" s="22">
        <v>3.2066631317138672</v>
      </c>
      <c r="H25" s="22">
        <v>4.8983821868896484</v>
      </c>
      <c r="I25" s="122">
        <f t="shared" si="6"/>
        <v>4.0804483795771134</v>
      </c>
      <c r="J25" s="126">
        <v>3.260791540145874</v>
      </c>
      <c r="K25" s="22">
        <v>0.38962891697883606</v>
      </c>
      <c r="L25" s="22">
        <v>2.4971189498901367</v>
      </c>
      <c r="M25" s="22">
        <v>4.0244641304016113</v>
      </c>
      <c r="N25" s="129">
        <f t="shared" si="1"/>
        <v>11.948906030386896</v>
      </c>
      <c r="O25" s="126">
        <v>3.8993310928344727</v>
      </c>
      <c r="P25" s="22">
        <v>0.56553059816360474</v>
      </c>
      <c r="Q25" s="22">
        <v>2.790891170501709</v>
      </c>
      <c r="R25" s="22">
        <v>5.0077710151672363</v>
      </c>
      <c r="S25" s="137">
        <f t="shared" si="2"/>
        <v>14.503272092047803</v>
      </c>
      <c r="T25" s="133">
        <v>3.8295722007751465</v>
      </c>
      <c r="U25" s="22">
        <v>0.57989555597305298</v>
      </c>
      <c r="V25" s="22">
        <v>2.6929769515991211</v>
      </c>
      <c r="W25" s="22">
        <v>4.9661674499511719</v>
      </c>
      <c r="X25" s="129">
        <f t="shared" si="3"/>
        <v>15.142567513302815</v>
      </c>
      <c r="Y25" s="126">
        <v>2.991288423538208</v>
      </c>
      <c r="Z25" s="22">
        <v>0.51333749294281006</v>
      </c>
      <c r="AA25" s="22">
        <v>1.9851469993591309</v>
      </c>
      <c r="AB25" s="22">
        <v>3.9974300861358643</v>
      </c>
      <c r="AC25" s="98">
        <f t="shared" si="4"/>
        <v>17.161083127370755</v>
      </c>
      <c r="AD25" s="214">
        <v>2.5795087814331055</v>
      </c>
      <c r="AE25" s="212">
        <v>0.50486505031585693</v>
      </c>
      <c r="AF25" s="209">
        <v>1.5899732112884521</v>
      </c>
      <c r="AG25" s="209">
        <v>3.5690441131591797</v>
      </c>
      <c r="AH25" s="331">
        <f t="shared" si="5"/>
        <v>19.572139236345905</v>
      </c>
      <c r="AI25" s="277"/>
    </row>
    <row r="26" spans="1:35" s="99" customFormat="1" ht="15" customHeight="1" x14ac:dyDescent="0.25">
      <c r="A26" s="97"/>
      <c r="B26" s="364"/>
      <c r="C26" s="366" t="s">
        <v>28</v>
      </c>
      <c r="D26" s="18" t="s">
        <v>50</v>
      </c>
      <c r="E26" s="20">
        <v>6.4724569320678711</v>
      </c>
      <c r="F26" s="22">
        <v>0.65647923946380615</v>
      </c>
      <c r="G26" s="22">
        <v>5.1857576370239258</v>
      </c>
      <c r="H26" s="22">
        <v>7.7591562271118164</v>
      </c>
      <c r="I26" s="122">
        <f t="shared" si="6"/>
        <v>10.142659060599868</v>
      </c>
      <c r="J26" s="126">
        <v>6.4695768356323242</v>
      </c>
      <c r="K26" s="22">
        <v>0.63979470729827881</v>
      </c>
      <c r="L26" s="22">
        <v>5.2155790328979492</v>
      </c>
      <c r="M26" s="22">
        <v>7.7235746383666992</v>
      </c>
      <c r="N26" s="129">
        <f t="shared" si="1"/>
        <v>9.8892821517243252</v>
      </c>
      <c r="O26" s="126">
        <v>5.5348138809204102</v>
      </c>
      <c r="P26" s="22">
        <v>0.748565673828125</v>
      </c>
      <c r="Q26" s="22">
        <v>4.0676250457763672</v>
      </c>
      <c r="R26" s="22">
        <v>7.0020022392272949</v>
      </c>
      <c r="S26" s="137">
        <f t="shared" si="2"/>
        <v>13.524676528122795</v>
      </c>
      <c r="T26" s="133">
        <v>5.0803403854370117</v>
      </c>
      <c r="U26" s="22">
        <v>0.6918184757232666</v>
      </c>
      <c r="V26" s="22">
        <v>3.7243762016296387</v>
      </c>
      <c r="W26" s="22">
        <v>6.4363045692443848</v>
      </c>
      <c r="X26" s="129">
        <f t="shared" si="3"/>
        <v>13.617561486753733</v>
      </c>
      <c r="Y26" s="126">
        <v>4.4315156936645508</v>
      </c>
      <c r="Z26" s="22">
        <v>0.68622481822967529</v>
      </c>
      <c r="AA26" s="22">
        <v>3.0865147113800049</v>
      </c>
      <c r="AB26" s="22">
        <v>5.7765159606933594</v>
      </c>
      <c r="AC26" s="98">
        <f t="shared" si="4"/>
        <v>15.485104096793027</v>
      </c>
      <c r="AD26" s="214">
        <v>3.5081596374511719</v>
      </c>
      <c r="AE26" s="212">
        <v>0.61171609163284302</v>
      </c>
      <c r="AF26" s="209">
        <v>2.3091962337493896</v>
      </c>
      <c r="AG26" s="209">
        <v>4.7071232795715332</v>
      </c>
      <c r="AH26" s="331">
        <f t="shared" si="5"/>
        <v>17.436951417560945</v>
      </c>
      <c r="AI26" s="277"/>
    </row>
    <row r="27" spans="1:35" s="99" customFormat="1" ht="15" customHeight="1" x14ac:dyDescent="0.25">
      <c r="A27" s="97"/>
      <c r="B27" s="364"/>
      <c r="C27" s="366"/>
      <c r="D27" s="18" t="s">
        <v>51</v>
      </c>
      <c r="E27" s="20">
        <v>3.6206278800964355</v>
      </c>
      <c r="F27" s="22">
        <v>0.49038577079772949</v>
      </c>
      <c r="G27" s="22">
        <v>2.6594717502593994</v>
      </c>
      <c r="H27" s="22">
        <v>4.5817842483520508</v>
      </c>
      <c r="I27" s="122">
        <f t="shared" si="6"/>
        <v>13.544219042600645</v>
      </c>
      <c r="J27" s="126">
        <v>3.1174235343933105</v>
      </c>
      <c r="K27" s="22">
        <v>0.39674022793769836</v>
      </c>
      <c r="L27" s="22">
        <v>2.3398127555847168</v>
      </c>
      <c r="M27" s="22">
        <v>3.8950345516204834</v>
      </c>
      <c r="N27" s="129">
        <f t="shared" si="1"/>
        <v>12.726542401461307</v>
      </c>
      <c r="O27" s="126">
        <v>3.4374685287475586</v>
      </c>
      <c r="P27" s="22">
        <v>0.61543244123458862</v>
      </c>
      <c r="Q27" s="22">
        <v>2.2312209606170654</v>
      </c>
      <c r="R27" s="22">
        <v>4.6437158584594727</v>
      </c>
      <c r="S27" s="137">
        <f t="shared" si="2"/>
        <v>17.903653112391442</v>
      </c>
      <c r="T27" s="133">
        <v>2.2726724147796631</v>
      </c>
      <c r="U27" s="22">
        <v>0.37930271029472351</v>
      </c>
      <c r="V27" s="22">
        <v>1.5292390584945679</v>
      </c>
      <c r="W27" s="22">
        <v>3.0161056518554688</v>
      </c>
      <c r="X27" s="129">
        <f t="shared" si="3"/>
        <v>16.689722101084119</v>
      </c>
      <c r="Y27" s="126">
        <v>2.6930553913116455</v>
      </c>
      <c r="Z27" s="22">
        <v>0.54647195339202881</v>
      </c>
      <c r="AA27" s="22">
        <v>1.6219704151153564</v>
      </c>
      <c r="AB27" s="22">
        <v>3.7641403675079346</v>
      </c>
      <c r="AC27" s="98">
        <f t="shared" si="4"/>
        <v>20.291894298017802</v>
      </c>
      <c r="AD27" s="140">
        <v>1.6366636753082275</v>
      </c>
      <c r="AE27" s="210">
        <v>0.42199838161468506</v>
      </c>
      <c r="AF27" s="23">
        <v>0.80954688787460327</v>
      </c>
      <c r="AG27" s="23">
        <v>2.4637806415557861</v>
      </c>
      <c r="AH27" s="331">
        <f t="shared" si="5"/>
        <v>25.78406229582944</v>
      </c>
      <c r="AI27" s="277"/>
    </row>
    <row r="28" spans="1:35" s="99" customFormat="1" ht="15" customHeight="1" x14ac:dyDescent="0.25">
      <c r="A28" s="97"/>
      <c r="B28" s="364"/>
      <c r="C28" s="366"/>
      <c r="D28" s="18" t="s">
        <v>38</v>
      </c>
      <c r="E28" s="20">
        <v>4.9665713310241699</v>
      </c>
      <c r="F28" s="22">
        <v>0.58340555429458618</v>
      </c>
      <c r="G28" s="22">
        <v>3.8230965137481689</v>
      </c>
      <c r="H28" s="22">
        <v>6.11004638671875</v>
      </c>
      <c r="I28" s="122">
        <f t="shared" si="6"/>
        <v>11.746646034262847</v>
      </c>
      <c r="J28" s="126">
        <v>3.6447045803070068</v>
      </c>
      <c r="K28" s="22">
        <v>0.4639660120010376</v>
      </c>
      <c r="L28" s="22">
        <v>2.7353312969207764</v>
      </c>
      <c r="M28" s="22">
        <v>4.5540781021118164</v>
      </c>
      <c r="N28" s="129">
        <f t="shared" si="1"/>
        <v>12.72986607770433</v>
      </c>
      <c r="O28" s="126">
        <v>3.7056279182434082</v>
      </c>
      <c r="P28" s="22">
        <v>0.64908045530319214</v>
      </c>
      <c r="Q28" s="22">
        <v>2.4334304332733154</v>
      </c>
      <c r="R28" s="22">
        <v>4.9778256416320801</v>
      </c>
      <c r="S28" s="137">
        <f t="shared" si="2"/>
        <v>17.516072029457238</v>
      </c>
      <c r="T28" s="133">
        <v>2.7700822353363037</v>
      </c>
      <c r="U28" s="22">
        <v>0.46369457244873047</v>
      </c>
      <c r="V28" s="22">
        <v>1.8612407445907593</v>
      </c>
      <c r="W28" s="22">
        <v>3.6789236068725586</v>
      </c>
      <c r="X28" s="129">
        <f t="shared" si="3"/>
        <v>16.739379305554635</v>
      </c>
      <c r="Y28" s="126">
        <v>3.1729824542999268</v>
      </c>
      <c r="Z28" s="22">
        <v>0.58862447738647461</v>
      </c>
      <c r="AA28" s="22">
        <v>2.0192785263061523</v>
      </c>
      <c r="AB28" s="22">
        <v>4.3266863822937012</v>
      </c>
      <c r="AC28" s="98">
        <f t="shared" si="4"/>
        <v>18.551141894553787</v>
      </c>
      <c r="AD28" s="140">
        <v>2.2492716312408447</v>
      </c>
      <c r="AE28" s="210">
        <v>0.42315426468849182</v>
      </c>
      <c r="AF28" s="23">
        <v>1.4198893308639526</v>
      </c>
      <c r="AG28" s="23">
        <v>3.0786540508270264</v>
      </c>
      <c r="AH28" s="331">
        <f t="shared" si="5"/>
        <v>18.812946324986651</v>
      </c>
      <c r="AI28" s="277"/>
    </row>
    <row r="29" spans="1:35" s="99" customFormat="1" ht="15" customHeight="1" x14ac:dyDescent="0.25">
      <c r="A29" s="97"/>
      <c r="B29" s="364"/>
      <c r="C29" s="366"/>
      <c r="D29" s="18" t="s">
        <v>52</v>
      </c>
      <c r="E29" s="20">
        <v>9.6103973388671875</v>
      </c>
      <c r="F29" s="22">
        <v>0.85212785005569458</v>
      </c>
      <c r="G29" s="22">
        <v>7.9402270317077637</v>
      </c>
      <c r="H29" s="22">
        <v>11.28056812286377</v>
      </c>
      <c r="I29" s="122">
        <f t="shared" si="6"/>
        <v>8.8667286066253119</v>
      </c>
      <c r="J29" s="126">
        <v>8.9889850616455078</v>
      </c>
      <c r="K29" s="22">
        <v>0.86162847280502319</v>
      </c>
      <c r="L29" s="22">
        <v>7.3001928329467773</v>
      </c>
      <c r="M29" s="22">
        <v>10.677776336669922</v>
      </c>
      <c r="N29" s="129">
        <f t="shared" si="1"/>
        <v>9.5853810735702236</v>
      </c>
      <c r="O29" s="126">
        <v>8.9252119064331055</v>
      </c>
      <c r="P29" s="22">
        <v>1.0540895462036133</v>
      </c>
      <c r="Q29" s="22">
        <v>6.8591961860656738</v>
      </c>
      <c r="R29" s="22">
        <v>10.991227149963379</v>
      </c>
      <c r="S29" s="137">
        <f t="shared" si="2"/>
        <v>11.810246717434772</v>
      </c>
      <c r="T29" s="133">
        <v>6.9169025421142578</v>
      </c>
      <c r="U29" s="22">
        <v>0.89773416519165039</v>
      </c>
      <c r="V29" s="22">
        <v>5.1573433876037598</v>
      </c>
      <c r="W29" s="22">
        <v>8.6764612197875977</v>
      </c>
      <c r="X29" s="129">
        <f t="shared" si="3"/>
        <v>12.978846524520268</v>
      </c>
      <c r="Y29" s="126">
        <v>7.0521516799926758</v>
      </c>
      <c r="Z29" s="22">
        <v>0.93631839752197266</v>
      </c>
      <c r="AA29" s="22">
        <v>5.2169675827026367</v>
      </c>
      <c r="AB29" s="22">
        <v>8.8873357772827148</v>
      </c>
      <c r="AC29" s="98">
        <f t="shared" si="4"/>
        <v>13.277059825277965</v>
      </c>
      <c r="AD29" s="140">
        <v>4.7161898612976074</v>
      </c>
      <c r="AE29" s="210">
        <v>0.90574473142623901</v>
      </c>
      <c r="AF29" s="23">
        <v>2.9409303665161133</v>
      </c>
      <c r="AG29" s="23">
        <v>6.4914498329162598</v>
      </c>
      <c r="AH29" s="331">
        <f t="shared" si="5"/>
        <v>19.205009935224137</v>
      </c>
      <c r="AI29" s="277"/>
    </row>
    <row r="30" spans="1:35" s="99" customFormat="1" ht="15" customHeight="1" x14ac:dyDescent="0.25">
      <c r="A30" s="97"/>
      <c r="B30" s="364"/>
      <c r="C30" s="366" t="s">
        <v>8</v>
      </c>
      <c r="D30" s="18" t="s">
        <v>3</v>
      </c>
      <c r="E30" s="20">
        <v>3.7967655658721924</v>
      </c>
      <c r="F30" s="22">
        <v>0.5546603798866272</v>
      </c>
      <c r="G30" s="22">
        <v>2.7096312046051025</v>
      </c>
      <c r="H30" s="22">
        <v>4.8838996887207031</v>
      </c>
      <c r="I30" s="122">
        <f t="shared" si="6"/>
        <v>14.60876027933557</v>
      </c>
      <c r="J30" s="126">
        <v>3.237316370010376</v>
      </c>
      <c r="K30" s="22">
        <v>0.49250501394271851</v>
      </c>
      <c r="L30" s="22">
        <v>2.2720065116882324</v>
      </c>
      <c r="M30" s="22">
        <v>4.2026262283325195</v>
      </c>
      <c r="N30" s="129">
        <f t="shared" si="1"/>
        <v>15.213372980940381</v>
      </c>
      <c r="O30" s="126">
        <v>3.1622354984283447</v>
      </c>
      <c r="P30" s="22">
        <v>0.55097115039825439</v>
      </c>
      <c r="Q30" s="22">
        <v>2.0823321342468262</v>
      </c>
      <c r="R30" s="22">
        <v>4.2421388626098633</v>
      </c>
      <c r="S30" s="137">
        <f t="shared" si="2"/>
        <v>17.423469905138038</v>
      </c>
      <c r="T30" s="133">
        <v>3.2155094146728516</v>
      </c>
      <c r="U30" s="22">
        <v>0.51743853092193604</v>
      </c>
      <c r="V30" s="22">
        <v>2.2013299465179443</v>
      </c>
      <c r="W30" s="22">
        <v>4.2296891212463379</v>
      </c>
      <c r="X30" s="129">
        <f t="shared" si="3"/>
        <v>16.091961309793916</v>
      </c>
      <c r="Y30" s="126">
        <v>3.7777378559112549</v>
      </c>
      <c r="Z30" s="22">
        <v>0.66983199119567871</v>
      </c>
      <c r="AA30" s="22">
        <v>2.464867115020752</v>
      </c>
      <c r="AB30" s="22">
        <v>5.0906085968017578</v>
      </c>
      <c r="AC30" s="98">
        <f t="shared" si="4"/>
        <v>17.731034199409894</v>
      </c>
      <c r="AD30" s="140">
        <v>1.903814435005188</v>
      </c>
      <c r="AE30" s="210">
        <v>0.47162383794784546</v>
      </c>
      <c r="AF30" s="23">
        <v>0.97943168878555298</v>
      </c>
      <c r="AG30" s="23">
        <v>2.8281970024108887</v>
      </c>
      <c r="AH30" s="331">
        <f t="shared" si="5"/>
        <v>24.772573906162247</v>
      </c>
      <c r="AI30" s="277"/>
    </row>
    <row r="31" spans="1:35" s="99" customFormat="1" ht="15" customHeight="1" x14ac:dyDescent="0.25">
      <c r="A31" s="97"/>
      <c r="B31" s="364"/>
      <c r="C31" s="366"/>
      <c r="D31" s="18" t="s">
        <v>4</v>
      </c>
      <c r="E31" s="20">
        <v>4.9173789024353027</v>
      </c>
      <c r="F31" s="22">
        <v>0.57164680957794189</v>
      </c>
      <c r="G31" s="22">
        <v>3.7969512939453125</v>
      </c>
      <c r="H31" s="22">
        <v>6.037806510925293</v>
      </c>
      <c r="I31" s="122">
        <f t="shared" si="6"/>
        <v>11.62503075154199</v>
      </c>
      <c r="J31" s="126">
        <v>4.4582233428955078</v>
      </c>
      <c r="K31" s="22">
        <v>0.61454355716705322</v>
      </c>
      <c r="L31" s="22">
        <v>3.2537178993225098</v>
      </c>
      <c r="M31" s="22">
        <v>5.6627287864685059</v>
      </c>
      <c r="N31" s="129">
        <f t="shared" si="1"/>
        <v>13.784494627133734</v>
      </c>
      <c r="O31" s="126">
        <v>3.1478328704833984</v>
      </c>
      <c r="P31" s="22">
        <v>0.57632488012313843</v>
      </c>
      <c r="Q31" s="22">
        <v>2.0182361602783203</v>
      </c>
      <c r="R31" s="22">
        <v>4.2774295806884766</v>
      </c>
      <c r="S31" s="137">
        <f t="shared" si="2"/>
        <v>18.308623863967558</v>
      </c>
      <c r="T31" s="133">
        <v>4.0380945205688477</v>
      </c>
      <c r="U31" s="22">
        <v>0.55724668502807617</v>
      </c>
      <c r="V31" s="22">
        <v>2.9458909034729004</v>
      </c>
      <c r="W31" s="22">
        <v>5.1302976608276367</v>
      </c>
      <c r="X31" s="129">
        <f t="shared" si="3"/>
        <v>13.799743472809464</v>
      </c>
      <c r="Y31" s="126">
        <v>3.6655662059783936</v>
      </c>
      <c r="Z31" s="22">
        <v>0.54403233528137207</v>
      </c>
      <c r="AA31" s="22">
        <v>2.5992629528045654</v>
      </c>
      <c r="AB31" s="22">
        <v>4.7318696975708008</v>
      </c>
      <c r="AC31" s="98">
        <f t="shared" si="4"/>
        <v>14.841699882383159</v>
      </c>
      <c r="AD31" s="214">
        <v>1.4498940706253052</v>
      </c>
      <c r="AE31" s="212">
        <v>0.39040789008140564</v>
      </c>
      <c r="AF31" s="209">
        <v>0.68469458818435669</v>
      </c>
      <c r="AG31" s="209">
        <v>2.2150936126708984</v>
      </c>
      <c r="AH31" s="331">
        <f t="shared" si="5"/>
        <v>26.926649193967112</v>
      </c>
      <c r="AI31" s="277"/>
    </row>
    <row r="32" spans="1:35" s="99" customFormat="1" ht="15" customHeight="1" x14ac:dyDescent="0.25">
      <c r="A32" s="97"/>
      <c r="B32" s="364"/>
      <c r="C32" s="366"/>
      <c r="D32" s="18" t="s">
        <v>47</v>
      </c>
      <c r="E32" s="20">
        <v>4.5680131912231445</v>
      </c>
      <c r="F32" s="22">
        <v>0.61849290132522583</v>
      </c>
      <c r="G32" s="22">
        <v>3.3557670116424561</v>
      </c>
      <c r="H32" s="22">
        <v>5.7802591323852539</v>
      </c>
      <c r="I32" s="122">
        <f t="shared" si="6"/>
        <v>13.539647882663324</v>
      </c>
      <c r="J32" s="126">
        <v>3.4186151027679443</v>
      </c>
      <c r="K32" s="22">
        <v>0.62046146392822266</v>
      </c>
      <c r="L32" s="22">
        <v>2.2025105953216553</v>
      </c>
      <c r="M32" s="22">
        <v>4.6347198486328125</v>
      </c>
      <c r="N32" s="129">
        <f t="shared" si="1"/>
        <v>18.149497538516538</v>
      </c>
      <c r="O32" s="126">
        <v>2.8002607822418213</v>
      </c>
      <c r="P32" s="22">
        <v>0.56133759021759033</v>
      </c>
      <c r="Q32" s="22">
        <v>1.7000391483306885</v>
      </c>
      <c r="R32" s="22">
        <v>3.9004824161529541</v>
      </c>
      <c r="S32" s="137">
        <f t="shared" si="2"/>
        <v>20.045904073555498</v>
      </c>
      <c r="T32" s="133">
        <v>2.0502321720123291</v>
      </c>
      <c r="U32" s="22">
        <v>0.44519335031509399</v>
      </c>
      <c r="V32" s="22">
        <v>1.1776530742645264</v>
      </c>
      <c r="W32" s="22">
        <v>2.9228110313415527</v>
      </c>
      <c r="X32" s="129">
        <f t="shared" si="3"/>
        <v>21.714289551808712</v>
      </c>
      <c r="Y32" s="126">
        <v>2.3929729461669922</v>
      </c>
      <c r="Z32" s="22">
        <v>0.54021477699279785</v>
      </c>
      <c r="AA32" s="22">
        <v>1.3341519832611084</v>
      </c>
      <c r="AB32" s="22">
        <v>3.451793909072876</v>
      </c>
      <c r="AC32" s="98">
        <f t="shared" si="4"/>
        <v>22.575047405283087</v>
      </c>
      <c r="AD32" s="140">
        <v>2.3748548030853271</v>
      </c>
      <c r="AE32" s="210">
        <v>0.48713558912277222</v>
      </c>
      <c r="AF32" s="23">
        <v>1.4200689792633057</v>
      </c>
      <c r="AG32" s="23">
        <v>3.3296403884887695</v>
      </c>
      <c r="AH32" s="331">
        <f t="shared" si="5"/>
        <v>20.512226199677677</v>
      </c>
      <c r="AI32" s="277"/>
    </row>
    <row r="33" spans="1:35" s="99" customFormat="1" ht="15" customHeight="1" x14ac:dyDescent="0.25">
      <c r="A33" s="97"/>
      <c r="B33" s="364"/>
      <c r="C33" s="366"/>
      <c r="D33" s="18" t="s">
        <v>53</v>
      </c>
      <c r="E33" s="20">
        <v>16.824256896972656</v>
      </c>
      <c r="F33" s="22">
        <v>1.1520116329193115</v>
      </c>
      <c r="G33" s="22">
        <v>14.566314697265625</v>
      </c>
      <c r="H33" s="22">
        <v>19.082199096679688</v>
      </c>
      <c r="I33" s="122">
        <f t="shared" si="6"/>
        <v>6.8473255013515848</v>
      </c>
      <c r="J33" s="126">
        <v>14.643144607543945</v>
      </c>
      <c r="K33" s="22">
        <v>1.0928778648376465</v>
      </c>
      <c r="L33" s="22">
        <v>12.501103401184082</v>
      </c>
      <c r="M33" s="22">
        <v>16.785184860229492</v>
      </c>
      <c r="N33" s="129">
        <f t="shared" si="1"/>
        <v>7.4634096304328708</v>
      </c>
      <c r="O33" s="126">
        <v>14.69623851776123</v>
      </c>
      <c r="P33" s="22">
        <v>1.4148592948913574</v>
      </c>
      <c r="Q33" s="22">
        <v>11.923114776611328</v>
      </c>
      <c r="R33" s="22">
        <v>17.469362258911133</v>
      </c>
      <c r="S33" s="137">
        <f t="shared" si="2"/>
        <v>9.6273566408262923</v>
      </c>
      <c r="T33" s="133">
        <v>11.994463920593262</v>
      </c>
      <c r="U33" s="22">
        <v>1.1608465909957886</v>
      </c>
      <c r="V33" s="22">
        <v>9.7192039489746094</v>
      </c>
      <c r="W33" s="22">
        <v>14.269722938537598</v>
      </c>
      <c r="X33" s="129">
        <f t="shared" si="3"/>
        <v>9.6781865257248754</v>
      </c>
      <c r="Y33" s="126">
        <v>12.072735786437988</v>
      </c>
      <c r="Z33" s="22">
        <v>1.2394075393676758</v>
      </c>
      <c r="AA33" s="22">
        <v>9.6434965133666992</v>
      </c>
      <c r="AB33" s="22">
        <v>14.501974105834961</v>
      </c>
      <c r="AC33" s="98">
        <f t="shared" si="4"/>
        <v>10.266169667690193</v>
      </c>
      <c r="AD33" s="214">
        <v>8.4245710372924805</v>
      </c>
      <c r="AE33" s="212">
        <v>1.1222538948059082</v>
      </c>
      <c r="AF33" s="209">
        <v>6.2249531745910645</v>
      </c>
      <c r="AG33" s="209">
        <v>10.624188423156738</v>
      </c>
      <c r="AH33" s="331">
        <f t="shared" si="5"/>
        <v>13.32119926151851</v>
      </c>
      <c r="AI33" s="277"/>
    </row>
    <row r="34" spans="1:35" s="99" customFormat="1" ht="15" customHeight="1" x14ac:dyDescent="0.25">
      <c r="A34" s="97"/>
      <c r="B34" s="364"/>
      <c r="C34" s="366"/>
      <c r="D34" s="18" t="s">
        <v>45</v>
      </c>
      <c r="E34" s="20">
        <v>2.8225414752960205</v>
      </c>
      <c r="F34" s="22">
        <v>0.47586271166801453</v>
      </c>
      <c r="G34" s="22">
        <v>1.8898506164550781</v>
      </c>
      <c r="H34" s="22">
        <v>3.755232572555542</v>
      </c>
      <c r="I34" s="122">
        <f t="shared" si="6"/>
        <v>16.8593700334592</v>
      </c>
      <c r="J34" s="126">
        <v>2.0122082233428955</v>
      </c>
      <c r="K34" s="22">
        <v>0.32420164346694946</v>
      </c>
      <c r="L34" s="22">
        <v>1.3767728805541992</v>
      </c>
      <c r="M34" s="22">
        <v>2.6476433277130127</v>
      </c>
      <c r="N34" s="129">
        <f t="shared" si="1"/>
        <v>16.111734347668605</v>
      </c>
      <c r="O34" s="126">
        <v>2.032451868057251</v>
      </c>
      <c r="P34" s="22">
        <v>0.3940122127532959</v>
      </c>
      <c r="Q34" s="22">
        <v>1.2601878643035889</v>
      </c>
      <c r="R34" s="22">
        <v>2.8047158718109131</v>
      </c>
      <c r="S34" s="137">
        <f t="shared" si="2"/>
        <v>19.386053807508773</v>
      </c>
      <c r="T34" s="133">
        <v>1.5743260383605957</v>
      </c>
      <c r="U34" s="22">
        <v>0.31613105535507202</v>
      </c>
      <c r="V34" s="22">
        <v>0.95470917224884033</v>
      </c>
      <c r="W34" s="22">
        <v>2.1939430236816406</v>
      </c>
      <c r="X34" s="129">
        <f t="shared" si="3"/>
        <v>20.080405688028325</v>
      </c>
      <c r="Y34" s="126">
        <v>1.1275991201400757</v>
      </c>
      <c r="Z34" s="22">
        <v>0.28017649054527283</v>
      </c>
      <c r="AA34" s="22">
        <v>0.57845324277877808</v>
      </c>
      <c r="AB34" s="22">
        <v>1.6767450571060181</v>
      </c>
      <c r="AC34" s="98">
        <f t="shared" si="4"/>
        <v>24.847171795457591</v>
      </c>
      <c r="AD34" s="140">
        <v>0.67779058218002319</v>
      </c>
      <c r="AE34" s="210">
        <v>0.24541512131690979</v>
      </c>
      <c r="AF34" s="23">
        <v>0.19677695631980896</v>
      </c>
      <c r="AG34" s="23">
        <v>1.158804178237915</v>
      </c>
      <c r="AH34" s="331">
        <f t="shared" si="5"/>
        <v>36.208104356889223</v>
      </c>
      <c r="AI34" s="277"/>
    </row>
    <row r="35" spans="1:35" s="99" customFormat="1" ht="15" customHeight="1" x14ac:dyDescent="0.25">
      <c r="A35" s="97"/>
      <c r="B35" s="364"/>
      <c r="C35" s="366" t="s">
        <v>9</v>
      </c>
      <c r="D35" s="18" t="s">
        <v>48</v>
      </c>
      <c r="E35" s="20">
        <v>4.57611083984375</v>
      </c>
      <c r="F35" s="22">
        <v>0.60220825672149658</v>
      </c>
      <c r="G35" s="22">
        <v>3.3957827091217041</v>
      </c>
      <c r="H35" s="22">
        <v>5.756439208984375</v>
      </c>
      <c r="I35" s="122">
        <f t="shared" si="6"/>
        <v>13.159826713071023</v>
      </c>
      <c r="J35" s="126">
        <v>3.5224382877349854</v>
      </c>
      <c r="K35" s="22">
        <v>0.52989447116851807</v>
      </c>
      <c r="L35" s="22">
        <v>2.4838452339172363</v>
      </c>
      <c r="M35" s="22">
        <v>4.5610313415527344</v>
      </c>
      <c r="N35" s="129">
        <f t="shared" si="1"/>
        <v>15.04339971018352</v>
      </c>
      <c r="O35" s="126">
        <v>3.4536395072937012</v>
      </c>
      <c r="P35" s="22">
        <v>0.61483818292617798</v>
      </c>
      <c r="Q35" s="22">
        <v>2.2485566139221191</v>
      </c>
      <c r="R35" s="22">
        <v>4.6587224006652832</v>
      </c>
      <c r="S35" s="137">
        <f t="shared" si="2"/>
        <v>17.802616098979303</v>
      </c>
      <c r="T35" s="133">
        <v>3.6839439868927002</v>
      </c>
      <c r="U35" s="22">
        <v>0.63638085126876831</v>
      </c>
      <c r="V35" s="22">
        <v>2.4366374015808105</v>
      </c>
      <c r="W35" s="22">
        <v>4.9312505722045898</v>
      </c>
      <c r="X35" s="129">
        <f t="shared" si="3"/>
        <v>17.274444278549879</v>
      </c>
      <c r="Y35" s="126">
        <v>2.6119461059570313</v>
      </c>
      <c r="Z35" s="22">
        <v>0.53130900859832764</v>
      </c>
      <c r="AA35" s="22">
        <v>1.5705803632736206</v>
      </c>
      <c r="AB35" s="22">
        <v>3.6533117294311523</v>
      </c>
      <c r="AC35" s="98">
        <f t="shared" si="4"/>
        <v>20.34149967285229</v>
      </c>
      <c r="AD35" s="140">
        <v>2.1493468284606934</v>
      </c>
      <c r="AE35" s="210">
        <v>0.46743422746658325</v>
      </c>
      <c r="AF35" s="23">
        <v>1.2331756353378296</v>
      </c>
      <c r="AG35" s="23">
        <v>3.0655179023742676</v>
      </c>
      <c r="AH35" s="331">
        <f t="shared" si="5"/>
        <v>21.747733836020664</v>
      </c>
      <c r="AI35" s="277"/>
    </row>
    <row r="36" spans="1:35" s="99" customFormat="1" ht="15" customHeight="1" x14ac:dyDescent="0.25">
      <c r="A36" s="97"/>
      <c r="B36" s="364"/>
      <c r="C36" s="366"/>
      <c r="D36" s="18" t="s">
        <v>5</v>
      </c>
      <c r="E36" s="20">
        <v>8.6507930755615234</v>
      </c>
      <c r="F36" s="22">
        <v>0.83844506740570068</v>
      </c>
      <c r="G36" s="22">
        <v>7.0074410438537598</v>
      </c>
      <c r="H36" s="22">
        <v>10.294145584106445</v>
      </c>
      <c r="I36" s="122">
        <f t="shared" si="6"/>
        <v>9.6921179374213295</v>
      </c>
      <c r="J36" s="126">
        <v>5.4451127052307129</v>
      </c>
      <c r="K36" s="22">
        <v>0.71179008483886719</v>
      </c>
      <c r="L36" s="22">
        <v>4.0500040054321289</v>
      </c>
      <c r="M36" s="22">
        <v>6.8402209281921387</v>
      </c>
      <c r="N36" s="129">
        <f t="shared" si="1"/>
        <v>13.072090944143428</v>
      </c>
      <c r="O36" s="126">
        <v>5.8013215065002441</v>
      </c>
      <c r="P36" s="22">
        <v>0.87709623575210571</v>
      </c>
      <c r="Q36" s="22">
        <v>4.0822129249572754</v>
      </c>
      <c r="R36" s="22">
        <v>7.5204300880432129</v>
      </c>
      <c r="S36" s="137">
        <f t="shared" si="2"/>
        <v>15.118904111232933</v>
      </c>
      <c r="T36" s="133">
        <v>5.1275849342346191</v>
      </c>
      <c r="U36" s="22">
        <v>0.67412835359573364</v>
      </c>
      <c r="V36" s="22">
        <v>3.806293249130249</v>
      </c>
      <c r="W36" s="22">
        <v>6.4488763809204102</v>
      </c>
      <c r="X36" s="129">
        <f t="shared" si="3"/>
        <v>13.147092875924423</v>
      </c>
      <c r="Y36" s="126">
        <v>5.755314826965332</v>
      </c>
      <c r="Z36" s="22">
        <v>0.85464340448379517</v>
      </c>
      <c r="AA36" s="22">
        <v>4.0802135467529297</v>
      </c>
      <c r="AB36" s="22">
        <v>7.4304156303405762</v>
      </c>
      <c r="AC36" s="98">
        <f t="shared" si="4"/>
        <v>14.849637772716465</v>
      </c>
      <c r="AD36" s="140">
        <v>4.5630707740783691</v>
      </c>
      <c r="AE36" s="210">
        <v>0.76840800046920776</v>
      </c>
      <c r="AF36" s="23">
        <v>3.0569911003112793</v>
      </c>
      <c r="AG36" s="23">
        <v>6.069150447845459</v>
      </c>
      <c r="AH36" s="331">
        <f t="shared" si="5"/>
        <v>16.839712520663408</v>
      </c>
      <c r="AI36" s="277"/>
    </row>
    <row r="37" spans="1:35" s="99" customFormat="1" ht="15" customHeight="1" thickBot="1" x14ac:dyDescent="0.3">
      <c r="A37" s="97"/>
      <c r="B37" s="365"/>
      <c r="C37" s="367"/>
      <c r="D37" s="25" t="s">
        <v>49</v>
      </c>
      <c r="E37" s="26">
        <v>13.780821800231934</v>
      </c>
      <c r="F37" s="28">
        <v>1.1921228170394897</v>
      </c>
      <c r="G37" s="28">
        <v>11.44426155090332</v>
      </c>
      <c r="H37" s="28">
        <v>16.117382049560547</v>
      </c>
      <c r="I37" s="123">
        <f t="shared" si="6"/>
        <v>8.6505930801559749</v>
      </c>
      <c r="J37" s="127">
        <v>12.101590156555176</v>
      </c>
      <c r="K37" s="28">
        <v>1.1039774417877197</v>
      </c>
      <c r="L37" s="28">
        <v>9.9377946853637695</v>
      </c>
      <c r="M37" s="28">
        <v>14.265385627746582</v>
      </c>
      <c r="N37" s="130">
        <f t="shared" si="1"/>
        <v>9.1225816401468407</v>
      </c>
      <c r="O37" s="127">
        <v>12.662670135498047</v>
      </c>
      <c r="P37" s="28">
        <v>1.3935809135437012</v>
      </c>
      <c r="Q37" s="28">
        <v>9.9312515258789063</v>
      </c>
      <c r="R37" s="28">
        <v>15.394088745117188</v>
      </c>
      <c r="S37" s="138">
        <f t="shared" si="2"/>
        <v>11.00542696470462</v>
      </c>
      <c r="T37" s="134">
        <v>9.7175092697143555</v>
      </c>
      <c r="U37" s="28">
        <v>1.0972421169281006</v>
      </c>
      <c r="V37" s="28">
        <v>7.5669140815734863</v>
      </c>
      <c r="W37" s="28">
        <v>11.86810302734375</v>
      </c>
      <c r="X37" s="130">
        <f t="shared" si="3"/>
        <v>11.291392541788166</v>
      </c>
      <c r="Y37" s="127">
        <v>8.6683902740478516</v>
      </c>
      <c r="Z37" s="28">
        <v>1.1659253835678101</v>
      </c>
      <c r="AA37" s="28">
        <v>6.3831768035888672</v>
      </c>
      <c r="AB37" s="28">
        <v>10.953604698181152</v>
      </c>
      <c r="AC37" s="100">
        <f t="shared" si="4"/>
        <v>13.450310227245474</v>
      </c>
      <c r="AD37" s="141">
        <v>6.1656036376953125</v>
      </c>
      <c r="AE37" s="221">
        <v>0.93703263998031616</v>
      </c>
      <c r="AF37" s="29">
        <v>4.3290195465087891</v>
      </c>
      <c r="AG37" s="29">
        <v>8.0021877288818359</v>
      </c>
      <c r="AH37" s="332">
        <f t="shared" si="5"/>
        <v>15.197743725390961</v>
      </c>
      <c r="AI37" s="277"/>
    </row>
    <row r="38" spans="1:35" s="99" customFormat="1" ht="15" customHeight="1" x14ac:dyDescent="0.25">
      <c r="A38" s="97"/>
      <c r="B38" s="368" t="s">
        <v>39</v>
      </c>
      <c r="C38" s="368" t="s">
        <v>6</v>
      </c>
      <c r="D38" s="30" t="s">
        <v>37</v>
      </c>
      <c r="E38" s="101">
        <v>11.235299110412598</v>
      </c>
      <c r="F38" s="32">
        <v>0.77880823612213135</v>
      </c>
      <c r="G38" s="32">
        <v>9.7088346481323242</v>
      </c>
      <c r="H38" s="32">
        <v>12.761763572692871</v>
      </c>
      <c r="I38" s="124">
        <f t="shared" si="6"/>
        <v>6.9317979741220341</v>
      </c>
      <c r="J38" s="128">
        <v>11.475654602050781</v>
      </c>
      <c r="K38" s="32">
        <v>0.84281367063522339</v>
      </c>
      <c r="L38" s="32">
        <v>9.8237400054931641</v>
      </c>
      <c r="M38" s="32">
        <v>13.127569198608398</v>
      </c>
      <c r="N38" s="131">
        <f t="shared" si="1"/>
        <v>7.3443624774538492</v>
      </c>
      <c r="O38" s="128">
        <v>10.832382202148438</v>
      </c>
      <c r="P38" s="32">
        <v>1.2685928344726563</v>
      </c>
      <c r="Q38" s="32">
        <v>8.3459405899047852</v>
      </c>
      <c r="R38" s="32">
        <v>13.318824768066406</v>
      </c>
      <c r="S38" s="139">
        <f t="shared" si="2"/>
        <v>11.711115900443858</v>
      </c>
      <c r="T38" s="135">
        <v>8.6059179306030273</v>
      </c>
      <c r="U38" s="32">
        <v>0.95514440536499023</v>
      </c>
      <c r="V38" s="32">
        <v>6.7338347434997559</v>
      </c>
      <c r="W38" s="32">
        <v>10.478000640869141</v>
      </c>
      <c r="X38" s="131">
        <f t="shared" si="3"/>
        <v>11.098692935107529</v>
      </c>
      <c r="Y38" s="128">
        <v>8.2857866287231445</v>
      </c>
      <c r="Z38" s="32">
        <v>0.95338797569274902</v>
      </c>
      <c r="AA38" s="32">
        <v>6.4171457290649414</v>
      </c>
      <c r="AB38" s="32">
        <v>10.154426574707031</v>
      </c>
      <c r="AC38" s="102">
        <f t="shared" si="4"/>
        <v>11.506306141021977</v>
      </c>
      <c r="AD38" s="215">
        <v>9.5488958358764648</v>
      </c>
      <c r="AE38" s="216">
        <v>1.0323177576065063</v>
      </c>
      <c r="AF38" s="217">
        <v>7.5255532264709473</v>
      </c>
      <c r="AG38" s="217">
        <v>11.572238922119141</v>
      </c>
      <c r="AH38" s="333">
        <f t="shared" si="5"/>
        <v>10.810859971138779</v>
      </c>
      <c r="AI38" s="277"/>
    </row>
    <row r="39" spans="1:35" s="99" customFormat="1" ht="15" customHeight="1" x14ac:dyDescent="0.25">
      <c r="A39" s="97"/>
      <c r="B39" s="364"/>
      <c r="C39" s="364"/>
      <c r="D39" s="18" t="s">
        <v>2</v>
      </c>
      <c r="E39" s="20">
        <v>20.379026412963867</v>
      </c>
      <c r="F39" s="22">
        <v>0.98686724901199341</v>
      </c>
      <c r="G39" s="22">
        <v>18.444766998291016</v>
      </c>
      <c r="H39" s="22">
        <v>22.313285827636719</v>
      </c>
      <c r="I39" s="122">
        <f t="shared" si="6"/>
        <v>4.8425632756636983</v>
      </c>
      <c r="J39" s="126">
        <v>17.690900802612305</v>
      </c>
      <c r="K39" s="22">
        <v>1.022987961769104</v>
      </c>
      <c r="L39" s="22">
        <v>15.685845375061035</v>
      </c>
      <c r="M39" s="22">
        <v>19.695957183837891</v>
      </c>
      <c r="N39" s="129">
        <f t="shared" si="1"/>
        <v>5.782565699639477</v>
      </c>
      <c r="O39" s="126">
        <v>18.174909591674805</v>
      </c>
      <c r="P39" s="22">
        <v>1.3856192827224731</v>
      </c>
      <c r="Q39" s="22">
        <v>15.45909595489502</v>
      </c>
      <c r="R39" s="22">
        <v>20.890724182128906</v>
      </c>
      <c r="S39" s="137">
        <f t="shared" si="2"/>
        <v>7.6238028900961892</v>
      </c>
      <c r="T39" s="133">
        <v>14.96103572845459</v>
      </c>
      <c r="U39" s="22">
        <v>1.1464055776596069</v>
      </c>
      <c r="V39" s="22">
        <v>12.714080810546875</v>
      </c>
      <c r="W39" s="22">
        <v>17.207990646362305</v>
      </c>
      <c r="X39" s="129">
        <f t="shared" si="3"/>
        <v>7.6626083813117498</v>
      </c>
      <c r="Y39" s="126">
        <v>14.093843460083008</v>
      </c>
      <c r="Z39" s="22">
        <v>1.1437195539474487</v>
      </c>
      <c r="AA39" s="22">
        <v>11.852153778076172</v>
      </c>
      <c r="AB39" s="22">
        <v>16.335535049438477</v>
      </c>
      <c r="AC39" s="98">
        <f t="shared" si="4"/>
        <v>8.1150294962954881</v>
      </c>
      <c r="AD39" s="214">
        <v>13.468094825744629</v>
      </c>
      <c r="AE39" s="212">
        <v>1.0235079526901245</v>
      </c>
      <c r="AF39" s="209">
        <v>11.462018966674805</v>
      </c>
      <c r="AG39" s="209">
        <v>15.474170684814453</v>
      </c>
      <c r="AH39" s="331">
        <f>+AE39/AD39*100</f>
        <v>7.5995006415730106</v>
      </c>
      <c r="AI39" s="277"/>
    </row>
    <row r="40" spans="1:35" s="99" customFormat="1" ht="15" customHeight="1" x14ac:dyDescent="0.25">
      <c r="A40" s="97"/>
      <c r="B40" s="364"/>
      <c r="C40" s="364"/>
      <c r="D40" s="18" t="s">
        <v>46</v>
      </c>
      <c r="E40" s="20">
        <v>15.305240631103516</v>
      </c>
      <c r="F40" s="22">
        <v>0.84719318151473999</v>
      </c>
      <c r="G40" s="22">
        <v>13.644742012023926</v>
      </c>
      <c r="H40" s="22">
        <v>16.965740203857422</v>
      </c>
      <c r="I40" s="122">
        <f t="shared" si="6"/>
        <v>5.5353143536538889</v>
      </c>
      <c r="J40" s="126">
        <v>15.65988826751709</v>
      </c>
      <c r="K40" s="22">
        <v>0.89020073413848877</v>
      </c>
      <c r="L40" s="22">
        <v>13.915094375610352</v>
      </c>
      <c r="M40" s="22">
        <v>17.404682159423828</v>
      </c>
      <c r="N40" s="129">
        <f t="shared" si="1"/>
        <v>5.6845918625422733</v>
      </c>
      <c r="O40" s="126">
        <v>15.432141304016113</v>
      </c>
      <c r="P40" s="22">
        <v>1.3215548992156982</v>
      </c>
      <c r="Q40" s="22">
        <v>12.841894149780273</v>
      </c>
      <c r="R40" s="22">
        <v>18.022388458251953</v>
      </c>
      <c r="S40" s="137">
        <f t="shared" si="2"/>
        <v>8.5636521412085074</v>
      </c>
      <c r="T40" s="133">
        <v>13.812107086181641</v>
      </c>
      <c r="U40" s="22">
        <v>1.0611050128936768</v>
      </c>
      <c r="V40" s="22">
        <v>11.732340812683105</v>
      </c>
      <c r="W40" s="22">
        <v>15.891873359680176</v>
      </c>
      <c r="X40" s="129">
        <f t="shared" si="3"/>
        <v>7.6824267743714643</v>
      </c>
      <c r="Y40" s="126">
        <v>12.817233085632324</v>
      </c>
      <c r="Z40" s="22">
        <v>1.0020849704742432</v>
      </c>
      <c r="AA40" s="22">
        <v>10.853146553039551</v>
      </c>
      <c r="AB40" s="22">
        <v>14.781319618225098</v>
      </c>
      <c r="AC40" s="98">
        <f t="shared" si="4"/>
        <v>7.8182628323857655</v>
      </c>
      <c r="AD40" s="214">
        <v>11.329278945922852</v>
      </c>
      <c r="AE40" s="212">
        <v>1.0461610555648804</v>
      </c>
      <c r="AF40" s="209">
        <v>9.2788028717041016</v>
      </c>
      <c r="AG40" s="209">
        <v>13.379754066467285</v>
      </c>
      <c r="AH40" s="331">
        <f t="shared" si="5"/>
        <v>9.2341362637325641</v>
      </c>
      <c r="AI40" s="277"/>
    </row>
    <row r="41" spans="1:35" s="77" customFormat="1" ht="15" customHeight="1" x14ac:dyDescent="0.25">
      <c r="A41" s="76"/>
      <c r="B41" s="364"/>
      <c r="C41" s="366" t="s">
        <v>28</v>
      </c>
      <c r="D41" s="18" t="s">
        <v>50</v>
      </c>
      <c r="E41" s="20">
        <v>19.269432067871094</v>
      </c>
      <c r="F41" s="22">
        <v>0.98150897026062012</v>
      </c>
      <c r="G41" s="22">
        <v>17.345674514770508</v>
      </c>
      <c r="H41" s="22">
        <v>21.19318962097168</v>
      </c>
      <c r="I41" s="122">
        <f t="shared" si="6"/>
        <v>5.0936061156526771</v>
      </c>
      <c r="J41" s="126">
        <v>23.857000350952148</v>
      </c>
      <c r="K41" s="22">
        <v>1.0689946413040161</v>
      </c>
      <c r="L41" s="22">
        <v>21.761772155761719</v>
      </c>
      <c r="M41" s="22">
        <v>25.952230453491211</v>
      </c>
      <c r="N41" s="129">
        <f t="shared" si="1"/>
        <v>4.4808426272305937</v>
      </c>
      <c r="O41" s="126">
        <v>19.623533248901367</v>
      </c>
      <c r="P41" s="22">
        <v>1.3138604164123535</v>
      </c>
      <c r="Q41" s="22">
        <v>17.048366546630859</v>
      </c>
      <c r="R41" s="22">
        <v>22.198699951171875</v>
      </c>
      <c r="S41" s="137">
        <f t="shared" si="2"/>
        <v>6.6953305490279664</v>
      </c>
      <c r="T41" s="133">
        <v>18.744380950927734</v>
      </c>
      <c r="U41" s="22">
        <v>1.1322474479675293</v>
      </c>
      <c r="V41" s="22">
        <v>16.525177001953125</v>
      </c>
      <c r="W41" s="22">
        <v>20.963586807250977</v>
      </c>
      <c r="X41" s="129">
        <f t="shared" si="3"/>
        <v>6.0404632776709004</v>
      </c>
      <c r="Y41" s="126">
        <v>12.529454231262207</v>
      </c>
      <c r="Z41" s="22">
        <v>1.0337322950363159</v>
      </c>
      <c r="AA41" s="22">
        <v>10.503338813781738</v>
      </c>
      <c r="AB41" s="22">
        <v>14.555569648742676</v>
      </c>
      <c r="AC41" s="98">
        <f t="shared" si="4"/>
        <v>8.2504175836889466</v>
      </c>
      <c r="AD41" s="214">
        <v>12.480972290039063</v>
      </c>
      <c r="AE41" s="212">
        <v>1.089830756187439</v>
      </c>
      <c r="AF41" s="209">
        <v>10.344903945922852</v>
      </c>
      <c r="AG41" s="209">
        <v>14.617040634155273</v>
      </c>
      <c r="AH41" s="331">
        <f t="shared" si="5"/>
        <v>8.7319379521194982</v>
      </c>
      <c r="AI41" s="277"/>
    </row>
    <row r="42" spans="1:35" s="99" customFormat="1" ht="15" customHeight="1" x14ac:dyDescent="0.25">
      <c r="A42" s="97"/>
      <c r="B42" s="364"/>
      <c r="C42" s="366"/>
      <c r="D42" s="18" t="s">
        <v>51</v>
      </c>
      <c r="E42" s="20">
        <v>20.602998733520508</v>
      </c>
      <c r="F42" s="22">
        <v>1.54709792137146</v>
      </c>
      <c r="G42" s="22">
        <v>17.570686340332031</v>
      </c>
      <c r="H42" s="22">
        <v>23.635311126708984</v>
      </c>
      <c r="I42" s="122">
        <f t="shared" si="6"/>
        <v>7.5090909890431368</v>
      </c>
      <c r="J42" s="126">
        <v>17.44084358215332</v>
      </c>
      <c r="K42" s="22">
        <v>1.246681809425354</v>
      </c>
      <c r="L42" s="22">
        <v>14.997345924377441</v>
      </c>
      <c r="M42" s="22">
        <v>19.88433837890625</v>
      </c>
      <c r="N42" s="129">
        <f t="shared" si="1"/>
        <v>7.1480591151052195</v>
      </c>
      <c r="O42" s="126">
        <v>16.90629768371582</v>
      </c>
      <c r="P42" s="22">
        <v>1.7956916093826294</v>
      </c>
      <c r="Q42" s="22">
        <v>13.386741638183594</v>
      </c>
      <c r="R42" s="22">
        <v>20.425853729248047</v>
      </c>
      <c r="S42" s="137">
        <f t="shared" si="2"/>
        <v>10.621436123843027</v>
      </c>
      <c r="T42" s="133">
        <v>13.93818473815918</v>
      </c>
      <c r="U42" s="22">
        <v>1.3836028575897217</v>
      </c>
      <c r="V42" s="22">
        <v>11.226323127746582</v>
      </c>
      <c r="W42" s="22">
        <v>16.650045394897461</v>
      </c>
      <c r="X42" s="129">
        <f t="shared" si="3"/>
        <v>9.9267076996172356</v>
      </c>
      <c r="Y42" s="126">
        <v>12.43170166015625</v>
      </c>
      <c r="Z42" s="22">
        <v>1.5480453968048096</v>
      </c>
      <c r="AA42" s="22">
        <v>9.3975324630737305</v>
      </c>
      <c r="AB42" s="22">
        <v>15.465869903564453</v>
      </c>
      <c r="AC42" s="98">
        <f t="shared" si="4"/>
        <v>12.452401442083454</v>
      </c>
      <c r="AD42" s="140">
        <v>10.003400802612305</v>
      </c>
      <c r="AE42" s="210">
        <v>1.1746832132339478</v>
      </c>
      <c r="AF42" s="23">
        <v>7.701021671295166</v>
      </c>
      <c r="AG42" s="23">
        <v>12.305779457092285</v>
      </c>
      <c r="AH42" s="331">
        <f t="shared" si="5"/>
        <v>11.742838624712398</v>
      </c>
      <c r="AI42" s="277"/>
    </row>
    <row r="43" spans="1:35" s="77" customFormat="1" ht="15" customHeight="1" x14ac:dyDescent="0.25">
      <c r="A43" s="76"/>
      <c r="B43" s="364"/>
      <c r="C43" s="366"/>
      <c r="D43" s="18" t="s">
        <v>38</v>
      </c>
      <c r="E43" s="20">
        <v>40.539215087890625</v>
      </c>
      <c r="F43" s="22">
        <v>1.5398780107498169</v>
      </c>
      <c r="G43" s="22">
        <v>37.521053314208984</v>
      </c>
      <c r="H43" s="22">
        <v>43.557373046875</v>
      </c>
      <c r="I43" s="122">
        <f t="shared" si="6"/>
        <v>3.7984899495742588</v>
      </c>
      <c r="J43" s="126">
        <v>31.915121078491211</v>
      </c>
      <c r="K43" s="22">
        <v>1.4593852758407593</v>
      </c>
      <c r="L43" s="22">
        <v>29.054725646972656</v>
      </c>
      <c r="M43" s="22">
        <v>34.775516510009766</v>
      </c>
      <c r="N43" s="129">
        <f t="shared" si="1"/>
        <v>4.5727079407017932</v>
      </c>
      <c r="O43" s="126">
        <v>31.646797180175781</v>
      </c>
      <c r="P43" s="22">
        <v>2.0967531204223633</v>
      </c>
      <c r="Q43" s="22">
        <v>27.537160873413086</v>
      </c>
      <c r="R43" s="22">
        <v>35.756435394287109</v>
      </c>
      <c r="S43" s="137">
        <f t="shared" si="2"/>
        <v>6.6254828521346028</v>
      </c>
      <c r="T43" s="133">
        <v>28.238752365112305</v>
      </c>
      <c r="U43" s="22">
        <v>1.7096881866455078</v>
      </c>
      <c r="V43" s="22">
        <v>24.887763977050781</v>
      </c>
      <c r="W43" s="22">
        <v>31.589742660522461</v>
      </c>
      <c r="X43" s="129">
        <f t="shared" si="3"/>
        <v>6.0544041200550698</v>
      </c>
      <c r="Y43" s="126">
        <v>23.69651985168457</v>
      </c>
      <c r="Z43" s="22">
        <v>1.4802950620651245</v>
      </c>
      <c r="AA43" s="22">
        <v>20.795143127441406</v>
      </c>
      <c r="AB43" s="22">
        <v>26.597898483276367</v>
      </c>
      <c r="AC43" s="98">
        <f t="shared" si="4"/>
        <v>6.2468880296778737</v>
      </c>
      <c r="AD43" s="214">
        <v>19.334266662597656</v>
      </c>
      <c r="AE43" s="212">
        <v>1.4457679986953735</v>
      </c>
      <c r="AF43" s="209">
        <v>16.500560760498047</v>
      </c>
      <c r="AG43" s="209">
        <v>22.167972564697266</v>
      </c>
      <c r="AH43" s="331">
        <f t="shared" si="5"/>
        <v>7.4777493448573722</v>
      </c>
      <c r="AI43" s="277"/>
    </row>
    <row r="44" spans="1:35" s="77" customFormat="1" ht="15" customHeight="1" x14ac:dyDescent="0.25">
      <c r="A44" s="76"/>
      <c r="B44" s="364"/>
      <c r="C44" s="366"/>
      <c r="D44" s="18" t="s">
        <v>52</v>
      </c>
      <c r="E44" s="20">
        <v>50.396343231201172</v>
      </c>
      <c r="F44" s="22">
        <v>1.5695410966873169</v>
      </c>
      <c r="G44" s="22">
        <v>47.320041656494141</v>
      </c>
      <c r="H44" s="22">
        <v>53.472644805908203</v>
      </c>
      <c r="I44" s="122">
        <f t="shared" si="6"/>
        <v>3.114394807351001</v>
      </c>
      <c r="J44" s="126">
        <v>46.750713348388672</v>
      </c>
      <c r="K44" s="22">
        <v>1.5495363473892212</v>
      </c>
      <c r="L44" s="22">
        <v>43.713619232177734</v>
      </c>
      <c r="M44" s="22">
        <v>49.787803649902344</v>
      </c>
      <c r="N44" s="129">
        <f t="shared" si="1"/>
        <v>3.3144656763673277</v>
      </c>
      <c r="O44" s="126">
        <v>42.717658996582031</v>
      </c>
      <c r="P44" s="22">
        <v>2.1274576187133789</v>
      </c>
      <c r="Q44" s="22">
        <v>38.547840118408203</v>
      </c>
      <c r="R44" s="22">
        <v>46.887474060058594</v>
      </c>
      <c r="S44" s="137">
        <f t="shared" si="2"/>
        <v>4.9802767021563685</v>
      </c>
      <c r="T44" s="133">
        <v>40.641983032226563</v>
      </c>
      <c r="U44" s="22">
        <v>2.0767581462860107</v>
      </c>
      <c r="V44" s="22">
        <v>36.571537017822266</v>
      </c>
      <c r="W44" s="22">
        <v>44.712429046630859</v>
      </c>
      <c r="X44" s="129">
        <f t="shared" si="3"/>
        <v>5.1098838967559015</v>
      </c>
      <c r="Y44" s="126">
        <v>33.489334106445313</v>
      </c>
      <c r="Z44" s="22">
        <v>1.9496090412139893</v>
      </c>
      <c r="AA44" s="22">
        <v>29.668102264404297</v>
      </c>
      <c r="AB44" s="22">
        <v>37.310569763183594</v>
      </c>
      <c r="AC44" s="98">
        <f t="shared" si="4"/>
        <v>5.8215819849304502</v>
      </c>
      <c r="AD44" s="214">
        <v>32.229263305664063</v>
      </c>
      <c r="AE44" s="212">
        <v>1.7753536701202393</v>
      </c>
      <c r="AF44" s="209">
        <v>28.749570846557617</v>
      </c>
      <c r="AG44" s="209">
        <v>35.708957672119141</v>
      </c>
      <c r="AH44" s="331">
        <f t="shared" si="5"/>
        <v>5.5085145858988147</v>
      </c>
      <c r="AI44" s="277"/>
    </row>
    <row r="45" spans="1:35" s="99" customFormat="1" ht="15" customHeight="1" x14ac:dyDescent="0.25">
      <c r="A45" s="97"/>
      <c r="B45" s="364"/>
      <c r="C45" s="366" t="s">
        <v>8</v>
      </c>
      <c r="D45" s="18" t="s">
        <v>3</v>
      </c>
      <c r="E45" s="20">
        <v>4.6277804374694824</v>
      </c>
      <c r="F45" s="22">
        <v>0.51507848501205444</v>
      </c>
      <c r="G45" s="22">
        <v>3.6182265281677246</v>
      </c>
      <c r="H45" s="22">
        <v>5.6373343467712402</v>
      </c>
      <c r="I45" s="122">
        <f t="shared" si="6"/>
        <v>11.130140938443152</v>
      </c>
      <c r="J45" s="126">
        <v>4.7559318542480469</v>
      </c>
      <c r="K45" s="22">
        <v>0.59392750263214111</v>
      </c>
      <c r="L45" s="22">
        <v>3.5918340682983398</v>
      </c>
      <c r="M45" s="22">
        <v>5.9200301170349121</v>
      </c>
      <c r="N45" s="129">
        <f t="shared" si="1"/>
        <v>12.488141563711411</v>
      </c>
      <c r="O45" s="126">
        <v>4.6230249404907227</v>
      </c>
      <c r="P45" s="22">
        <v>0.70897924900054932</v>
      </c>
      <c r="Q45" s="22">
        <v>3.2334258556365967</v>
      </c>
      <c r="R45" s="22">
        <v>6.0126242637634277</v>
      </c>
      <c r="S45" s="137">
        <f t="shared" si="2"/>
        <v>15.33583007071757</v>
      </c>
      <c r="T45" s="133">
        <v>5.2404093742370605</v>
      </c>
      <c r="U45" s="22">
        <v>0.81218880414962769</v>
      </c>
      <c r="V45" s="22">
        <v>3.6485195159912109</v>
      </c>
      <c r="W45" s="22">
        <v>6.8322997093200684</v>
      </c>
      <c r="X45" s="129">
        <f t="shared" si="3"/>
        <v>15.498575514777841</v>
      </c>
      <c r="Y45" s="126">
        <v>4.4681553840637207</v>
      </c>
      <c r="Z45" s="22">
        <v>0.83621913194656372</v>
      </c>
      <c r="AA45" s="22">
        <v>2.8291656970977783</v>
      </c>
      <c r="AB45" s="22">
        <v>6.107144832611084</v>
      </c>
      <c r="AC45" s="98">
        <f t="shared" si="4"/>
        <v>18.715086206022562</v>
      </c>
      <c r="AD45" s="214">
        <v>4.0467696189880371</v>
      </c>
      <c r="AE45" s="212">
        <v>0.75249874591827393</v>
      </c>
      <c r="AF45" s="209">
        <v>2.5718719959259033</v>
      </c>
      <c r="AG45" s="209">
        <v>5.5216670036315918</v>
      </c>
      <c r="AH45" s="331">
        <f t="shared" si="5"/>
        <v>18.595047822525881</v>
      </c>
      <c r="AI45" s="277"/>
    </row>
    <row r="46" spans="1:35" s="99" customFormat="1" ht="15" customHeight="1" x14ac:dyDescent="0.25">
      <c r="A46" s="97"/>
      <c r="B46" s="364"/>
      <c r="C46" s="366"/>
      <c r="D46" s="18" t="s">
        <v>4</v>
      </c>
      <c r="E46" s="20">
        <v>12.662864685058594</v>
      </c>
      <c r="F46" s="22">
        <v>0.78871220350265503</v>
      </c>
      <c r="G46" s="22">
        <v>11.116989135742188</v>
      </c>
      <c r="H46" s="22">
        <v>14.208740234375</v>
      </c>
      <c r="I46" s="122">
        <f t="shared" si="6"/>
        <v>6.228544828669671</v>
      </c>
      <c r="J46" s="126">
        <v>10.235932350158691</v>
      </c>
      <c r="K46" s="22">
        <v>0.65702658891677856</v>
      </c>
      <c r="L46" s="22">
        <v>8.9481601715087891</v>
      </c>
      <c r="M46" s="22">
        <v>11.523704528808594</v>
      </c>
      <c r="N46" s="129">
        <f t="shared" si="1"/>
        <v>6.4188250414393604</v>
      </c>
      <c r="O46" s="126">
        <v>11.194368362426758</v>
      </c>
      <c r="P46" s="22">
        <v>1.083749532699585</v>
      </c>
      <c r="Q46" s="22">
        <v>9.0702190399169922</v>
      </c>
      <c r="R46" s="22">
        <v>13.318517684936523</v>
      </c>
      <c r="S46" s="137">
        <f t="shared" si="2"/>
        <v>9.6812030622212397</v>
      </c>
      <c r="T46" s="133">
        <v>14.17396354675293</v>
      </c>
      <c r="U46" s="22">
        <v>1.0445367097854614</v>
      </c>
      <c r="V46" s="22">
        <v>12.12667179107666</v>
      </c>
      <c r="W46" s="22">
        <v>16.221256256103516</v>
      </c>
      <c r="X46" s="129">
        <f t="shared" si="3"/>
        <v>7.3694045165281317</v>
      </c>
      <c r="Y46" s="126">
        <v>11.899652481079102</v>
      </c>
      <c r="Z46" s="22">
        <v>1.2187110185623169</v>
      </c>
      <c r="AA46" s="22">
        <v>9.5109786987304688</v>
      </c>
      <c r="AB46" s="22">
        <v>14.288325309753418</v>
      </c>
      <c r="AC46" s="98">
        <f t="shared" si="4"/>
        <v>10.241568150835612</v>
      </c>
      <c r="AD46" s="214">
        <v>8.9158296585083008</v>
      </c>
      <c r="AE46" s="212">
        <v>1.0862756967544556</v>
      </c>
      <c r="AF46" s="209">
        <v>6.7867293357849121</v>
      </c>
      <c r="AG46" s="209">
        <v>11.044930458068848</v>
      </c>
      <c r="AH46" s="331">
        <f t="shared" si="5"/>
        <v>12.183674861013433</v>
      </c>
      <c r="AI46" s="277"/>
    </row>
    <row r="47" spans="1:35" s="99" customFormat="1" ht="15" customHeight="1" x14ac:dyDescent="0.25">
      <c r="A47" s="97"/>
      <c r="B47" s="364"/>
      <c r="C47" s="366"/>
      <c r="D47" s="18" t="s">
        <v>47</v>
      </c>
      <c r="E47" s="20">
        <v>9.497100830078125</v>
      </c>
      <c r="F47" s="22">
        <v>0.69034194946289063</v>
      </c>
      <c r="G47" s="22">
        <v>8.1440305709838867</v>
      </c>
      <c r="H47" s="22">
        <v>10.850171089172363</v>
      </c>
      <c r="I47" s="122">
        <f t="shared" si="6"/>
        <v>7.2689756780987214</v>
      </c>
      <c r="J47" s="126">
        <v>10.197887420654297</v>
      </c>
      <c r="K47" s="22">
        <v>0.76924425363540649</v>
      </c>
      <c r="L47" s="22">
        <v>8.6901683807373047</v>
      </c>
      <c r="M47" s="22">
        <v>11.705605506896973</v>
      </c>
      <c r="N47" s="129">
        <f t="shared" si="1"/>
        <v>7.5431726386527593</v>
      </c>
      <c r="O47" s="126">
        <v>9.9385976791381836</v>
      </c>
      <c r="P47" s="22">
        <v>1.093127965927124</v>
      </c>
      <c r="Q47" s="22">
        <v>7.7960667610168457</v>
      </c>
      <c r="R47" s="22">
        <v>12.081128120422363</v>
      </c>
      <c r="S47" s="137">
        <f t="shared" si="2"/>
        <v>10.998814935649087</v>
      </c>
      <c r="T47" s="133">
        <v>8.3779697418212891</v>
      </c>
      <c r="U47" s="22">
        <v>0.90977424383163452</v>
      </c>
      <c r="V47" s="22">
        <v>6.5948119163513184</v>
      </c>
      <c r="W47" s="22">
        <v>10.161127090454102</v>
      </c>
      <c r="X47" s="129">
        <f t="shared" si="3"/>
        <v>10.859125442888725</v>
      </c>
      <c r="Y47" s="126">
        <v>7.1500997543334961</v>
      </c>
      <c r="Z47" s="22">
        <v>1.0655419826507568</v>
      </c>
      <c r="AA47" s="22">
        <v>5.0616374015808105</v>
      </c>
      <c r="AB47" s="22">
        <v>9.2385616302490234</v>
      </c>
      <c r="AC47" s="98">
        <f t="shared" si="4"/>
        <v>14.902477157818092</v>
      </c>
      <c r="AD47" s="214">
        <v>7.1398615837097168</v>
      </c>
      <c r="AE47" s="212">
        <v>0.80507832765579224</v>
      </c>
      <c r="AF47" s="209">
        <v>5.5619082450866699</v>
      </c>
      <c r="AG47" s="209">
        <v>8.7178153991699219</v>
      </c>
      <c r="AH47" s="331">
        <f t="shared" si="5"/>
        <v>11.275825423459974</v>
      </c>
      <c r="AI47" s="277"/>
    </row>
    <row r="48" spans="1:35" s="77" customFormat="1" ht="15" customHeight="1" x14ac:dyDescent="0.25">
      <c r="A48" s="76"/>
      <c r="B48" s="364"/>
      <c r="C48" s="366"/>
      <c r="D48" s="18" t="s">
        <v>53</v>
      </c>
      <c r="E48" s="20">
        <v>54.837760925292969</v>
      </c>
      <c r="F48" s="22">
        <v>1.4497992992401123</v>
      </c>
      <c r="G48" s="22">
        <v>51.996150970458984</v>
      </c>
      <c r="H48" s="22">
        <v>57.679367065429688</v>
      </c>
      <c r="I48" s="122">
        <f t="shared" si="6"/>
        <v>2.6437974030617606</v>
      </c>
      <c r="J48" s="126">
        <v>50.083442687988281</v>
      </c>
      <c r="K48" s="22">
        <v>1.3413586616516113</v>
      </c>
      <c r="L48" s="22">
        <v>47.454380035400391</v>
      </c>
      <c r="M48" s="22">
        <v>52.712505340576172</v>
      </c>
      <c r="N48" s="129">
        <f t="shared" si="1"/>
        <v>2.6782477195269063</v>
      </c>
      <c r="O48" s="126">
        <v>48.803546905517578</v>
      </c>
      <c r="P48" s="22">
        <v>1.9555321931838989</v>
      </c>
      <c r="Q48" s="22">
        <v>44.970703125</v>
      </c>
      <c r="R48" s="22">
        <v>52.636390686035156</v>
      </c>
      <c r="S48" s="137">
        <f t="shared" si="2"/>
        <v>4.0069468659107077</v>
      </c>
      <c r="T48" s="133">
        <v>46.724880218505859</v>
      </c>
      <c r="U48" s="22">
        <v>1.8216919898986816</v>
      </c>
      <c r="V48" s="22">
        <v>43.154365539550781</v>
      </c>
      <c r="W48" s="22">
        <v>50.295394897460938</v>
      </c>
      <c r="X48" s="129">
        <f t="shared" si="3"/>
        <v>3.8987622469649095</v>
      </c>
      <c r="Y48" s="126">
        <v>41.86138916015625</v>
      </c>
      <c r="Z48" s="22">
        <v>1.8382489681243896</v>
      </c>
      <c r="AA48" s="22">
        <v>38.258419036865234</v>
      </c>
      <c r="AB48" s="22">
        <v>45.46435546875</v>
      </c>
      <c r="AC48" s="98">
        <f t="shared" si="4"/>
        <v>4.3912756002709017</v>
      </c>
      <c r="AD48" s="214">
        <v>38.665802001953125</v>
      </c>
      <c r="AE48" s="212">
        <v>1.7130343914031982</v>
      </c>
      <c r="AF48" s="209">
        <v>35.308254241943359</v>
      </c>
      <c r="AG48" s="209">
        <v>42.023349761962891</v>
      </c>
      <c r="AH48" s="331">
        <f t="shared" si="5"/>
        <v>4.4303604288789034</v>
      </c>
      <c r="AI48" s="277"/>
    </row>
    <row r="49" spans="1:35" s="99" customFormat="1" ht="15" customHeight="1" x14ac:dyDescent="0.25">
      <c r="A49" s="97"/>
      <c r="B49" s="364"/>
      <c r="C49" s="366"/>
      <c r="D49" s="18" t="s">
        <v>45</v>
      </c>
      <c r="E49" s="20">
        <v>6.4127507209777832</v>
      </c>
      <c r="F49" s="22">
        <v>0.46402290463447571</v>
      </c>
      <c r="G49" s="22">
        <v>5.5032658576965332</v>
      </c>
      <c r="H49" s="22">
        <v>7.3222355842590332</v>
      </c>
      <c r="I49" s="122">
        <f t="shared" si="6"/>
        <v>7.2359417171251579</v>
      </c>
      <c r="J49" s="126">
        <v>5.6315741539001465</v>
      </c>
      <c r="K49" s="22">
        <v>0.40579521656036377</v>
      </c>
      <c r="L49" s="22">
        <v>4.8362154960632324</v>
      </c>
      <c r="M49" s="22">
        <v>6.4269328117370605</v>
      </c>
      <c r="N49" s="129">
        <f t="shared" si="1"/>
        <v>7.2057155862776003</v>
      </c>
      <c r="O49" s="126">
        <v>4.5235772132873535</v>
      </c>
      <c r="P49" s="22">
        <v>0.54277127981185913</v>
      </c>
      <c r="Q49" s="22">
        <v>3.4597456455230713</v>
      </c>
      <c r="R49" s="22">
        <v>5.5874090194702148</v>
      </c>
      <c r="S49" s="137">
        <f t="shared" si="2"/>
        <v>11.998718143188693</v>
      </c>
      <c r="T49" s="133">
        <v>5.3147988319396973</v>
      </c>
      <c r="U49" s="22">
        <v>0.61610937118530273</v>
      </c>
      <c r="V49" s="22">
        <v>4.1072244644165039</v>
      </c>
      <c r="W49" s="22">
        <v>6.5223731994628906</v>
      </c>
      <c r="X49" s="129">
        <f t="shared" si="3"/>
        <v>11.5923366183259</v>
      </c>
      <c r="Y49" s="126">
        <v>3.855208158493042</v>
      </c>
      <c r="Z49" s="22">
        <v>0.54230272769927979</v>
      </c>
      <c r="AA49" s="22">
        <v>2.7922947406768799</v>
      </c>
      <c r="AB49" s="22">
        <v>4.918121337890625</v>
      </c>
      <c r="AC49" s="98">
        <f t="shared" si="4"/>
        <v>14.066756071383182</v>
      </c>
      <c r="AD49" s="140">
        <v>3.0759577751159668</v>
      </c>
      <c r="AE49" s="210">
        <v>0.47858896851539612</v>
      </c>
      <c r="AF49" s="23">
        <v>2.1379234790802002</v>
      </c>
      <c r="AG49" s="23">
        <v>4.0139923095703125</v>
      </c>
      <c r="AH49" s="331">
        <f t="shared" si="5"/>
        <v>15.559022701387793</v>
      </c>
      <c r="AI49" s="277"/>
    </row>
    <row r="50" spans="1:35" s="99" customFormat="1" ht="15" customHeight="1" x14ac:dyDescent="0.25">
      <c r="A50" s="97"/>
      <c r="B50" s="364"/>
      <c r="C50" s="366" t="s">
        <v>9</v>
      </c>
      <c r="D50" s="18" t="s">
        <v>48</v>
      </c>
      <c r="E50" s="20">
        <v>26.328546524047852</v>
      </c>
      <c r="F50" s="22">
        <v>1.2737723588943481</v>
      </c>
      <c r="G50" s="22">
        <v>23.831953048706055</v>
      </c>
      <c r="H50" s="22">
        <v>28.825139999389648</v>
      </c>
      <c r="I50" s="122">
        <f t="shared" si="6"/>
        <v>4.8379896616431735</v>
      </c>
      <c r="J50" s="126">
        <v>20.164813995361328</v>
      </c>
      <c r="K50" s="22">
        <v>1.1723290681838989</v>
      </c>
      <c r="L50" s="22">
        <v>17.867048263549805</v>
      </c>
      <c r="M50" s="22">
        <v>22.462579727172852</v>
      </c>
      <c r="N50" s="129">
        <f t="shared" si="1"/>
        <v>5.8137360872933375</v>
      </c>
      <c r="O50" s="126">
        <v>17.896923065185547</v>
      </c>
      <c r="P50" s="22">
        <v>1.434473991394043</v>
      </c>
      <c r="Q50" s="22">
        <v>15.085354804992676</v>
      </c>
      <c r="R50" s="22">
        <v>20.708492279052734</v>
      </c>
      <c r="S50" s="137">
        <f t="shared" si="2"/>
        <v>8.0151989600072131</v>
      </c>
      <c r="T50" s="133">
        <v>15.33350944519043</v>
      </c>
      <c r="U50" s="22">
        <v>1.1846436262130737</v>
      </c>
      <c r="V50" s="22">
        <v>13.01160717010498</v>
      </c>
      <c r="W50" s="22">
        <v>17.655410766601563</v>
      </c>
      <c r="X50" s="129">
        <f t="shared" si="3"/>
        <v>7.7258479570353922</v>
      </c>
      <c r="Y50" s="126">
        <v>13.51475715637207</v>
      </c>
      <c r="Z50" s="22">
        <v>1.188679575920105</v>
      </c>
      <c r="AA50" s="22">
        <v>11.184945106506348</v>
      </c>
      <c r="AB50" s="22">
        <v>15.844569206237793</v>
      </c>
      <c r="AC50" s="98">
        <f t="shared" si="4"/>
        <v>8.7954194231278127</v>
      </c>
      <c r="AD50" s="140">
        <v>12.881792068481445</v>
      </c>
      <c r="AE50" s="210">
        <v>1.1261434555053711</v>
      </c>
      <c r="AF50" s="23">
        <v>10.674551010131836</v>
      </c>
      <c r="AG50" s="23">
        <v>15.089033126831055</v>
      </c>
      <c r="AH50" s="331">
        <f t="shared" si="5"/>
        <v>8.742133466513291</v>
      </c>
      <c r="AI50" s="277"/>
    </row>
    <row r="51" spans="1:35" s="99" customFormat="1" ht="15" customHeight="1" x14ac:dyDescent="0.25">
      <c r="A51" s="97"/>
      <c r="B51" s="364"/>
      <c r="C51" s="366"/>
      <c r="D51" s="18" t="s">
        <v>5</v>
      </c>
      <c r="E51" s="20">
        <v>18.401645660400391</v>
      </c>
      <c r="F51" s="22">
        <v>0.97966033220291138</v>
      </c>
      <c r="G51" s="22">
        <v>16.481512069702148</v>
      </c>
      <c r="H51" s="22">
        <v>20.321779251098633</v>
      </c>
      <c r="I51" s="122">
        <f t="shared" si="6"/>
        <v>5.3237647886629045</v>
      </c>
      <c r="J51" s="126">
        <v>15.089174270629883</v>
      </c>
      <c r="K51" s="22">
        <v>0.95748358964920044</v>
      </c>
      <c r="L51" s="22">
        <v>13.212507247924805</v>
      </c>
      <c r="M51" s="22">
        <v>16.965843200683594</v>
      </c>
      <c r="N51" s="129">
        <f t="shared" si="1"/>
        <v>6.3455002406121146</v>
      </c>
      <c r="O51" s="126">
        <v>15.602105140686035</v>
      </c>
      <c r="P51" s="22">
        <v>1.4110286235809326</v>
      </c>
      <c r="Q51" s="22">
        <v>12.836489677429199</v>
      </c>
      <c r="R51" s="22">
        <v>18.367721557617188</v>
      </c>
      <c r="S51" s="137">
        <f t="shared" si="2"/>
        <v>9.0438348598315415</v>
      </c>
      <c r="T51" s="133">
        <v>10.807137489318848</v>
      </c>
      <c r="U51" s="22">
        <v>1.1565799713134766</v>
      </c>
      <c r="V51" s="22">
        <v>8.5402412414550781</v>
      </c>
      <c r="W51" s="22">
        <v>13.074034690856934</v>
      </c>
      <c r="X51" s="129">
        <f t="shared" si="3"/>
        <v>10.702001084529309</v>
      </c>
      <c r="Y51" s="126">
        <v>11.953070640563965</v>
      </c>
      <c r="Z51" s="22">
        <v>1.3803564310073853</v>
      </c>
      <c r="AA51" s="22">
        <v>9.2475719451904297</v>
      </c>
      <c r="AB51" s="22">
        <v>14.6585693359375</v>
      </c>
      <c r="AC51" s="98">
        <f t="shared" si="4"/>
        <v>11.548132463327079</v>
      </c>
      <c r="AD51" s="214">
        <v>9.7769155502319336</v>
      </c>
      <c r="AE51" s="212">
        <v>0.99889254570007324</v>
      </c>
      <c r="AF51" s="209">
        <v>7.8190860748291016</v>
      </c>
      <c r="AG51" s="209">
        <v>11.734745025634766</v>
      </c>
      <c r="AH51" s="331">
        <f t="shared" si="5"/>
        <v>10.216847435860043</v>
      </c>
      <c r="AI51" s="277"/>
    </row>
    <row r="52" spans="1:35" s="77" customFormat="1" ht="15" customHeight="1" x14ac:dyDescent="0.25">
      <c r="A52" s="76"/>
      <c r="B52" s="364"/>
      <c r="C52" s="366"/>
      <c r="D52" s="18" t="s">
        <v>49</v>
      </c>
      <c r="E52" s="20">
        <v>58.579574584960938</v>
      </c>
      <c r="F52" s="22">
        <v>1.5682851076126099</v>
      </c>
      <c r="G52" s="22">
        <v>55.5057373046875</v>
      </c>
      <c r="H52" s="22">
        <v>61.653415679931641</v>
      </c>
      <c r="I52" s="122">
        <f t="shared" si="6"/>
        <v>2.6771876011800773</v>
      </c>
      <c r="J52" s="126">
        <v>53.964149475097656</v>
      </c>
      <c r="K52" s="22">
        <v>1.4420324563980103</v>
      </c>
      <c r="L52" s="22">
        <v>51.137763977050781</v>
      </c>
      <c r="M52" s="22">
        <v>56.790531158447266</v>
      </c>
      <c r="N52" s="129">
        <f t="shared" si="1"/>
        <v>2.6722045476941165</v>
      </c>
      <c r="O52" s="126">
        <v>51.450984954833984</v>
      </c>
      <c r="P52" s="22">
        <v>2.0821340084075928</v>
      </c>
      <c r="Q52" s="22">
        <v>47.370002746582031</v>
      </c>
      <c r="R52" s="22">
        <v>55.531967163085938</v>
      </c>
      <c r="S52" s="137">
        <f t="shared" si="2"/>
        <v>4.0468302214921339</v>
      </c>
      <c r="T52" s="133">
        <v>49.183788299560547</v>
      </c>
      <c r="U52" s="22">
        <v>1.9364702701568604</v>
      </c>
      <c r="V52" s="22">
        <v>45.388309478759766</v>
      </c>
      <c r="W52" s="22">
        <v>52.979270935058594</v>
      </c>
      <c r="X52" s="129">
        <f t="shared" si="3"/>
        <v>3.937212518813161</v>
      </c>
      <c r="Y52" s="126">
        <v>43.379039764404297</v>
      </c>
      <c r="Z52" s="22">
        <v>1.8395640850067139</v>
      </c>
      <c r="AA52" s="22">
        <v>39.773494720458984</v>
      </c>
      <c r="AB52" s="22">
        <v>46.984584808349609</v>
      </c>
      <c r="AC52" s="98">
        <f t="shared" si="4"/>
        <v>4.2406749780482969</v>
      </c>
      <c r="AD52" s="214">
        <v>40.421493530273438</v>
      </c>
      <c r="AE52" s="212">
        <v>1.8121188879013062</v>
      </c>
      <c r="AF52" s="209">
        <v>36.869739532470703</v>
      </c>
      <c r="AG52" s="209">
        <v>43.973247528076172</v>
      </c>
      <c r="AH52" s="331">
        <f t="shared" si="5"/>
        <v>4.4830577240896119</v>
      </c>
      <c r="AI52" s="277"/>
    </row>
    <row r="53" spans="1:35" x14ac:dyDescent="0.25">
      <c r="B53" s="334" t="s">
        <v>110</v>
      </c>
      <c r="C53" s="265"/>
      <c r="D53" s="266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35" x14ac:dyDescent="0.25">
      <c r="B54" s="334" t="s">
        <v>111</v>
      </c>
      <c r="C54" s="265"/>
      <c r="D54" s="266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35" x14ac:dyDescent="0.25">
      <c r="B55" s="282" t="s">
        <v>100</v>
      </c>
      <c r="C55" s="90"/>
      <c r="D55" s="266"/>
    </row>
  </sheetData>
  <mergeCells count="25">
    <mergeCell ref="B23:B37"/>
    <mergeCell ref="C23:C25"/>
    <mergeCell ref="C26:C29"/>
    <mergeCell ref="C30:C34"/>
    <mergeCell ref="C35:C37"/>
    <mergeCell ref="B38:B52"/>
    <mergeCell ref="C38:C40"/>
    <mergeCell ref="C41:C44"/>
    <mergeCell ref="C45:C49"/>
    <mergeCell ref="C50:C52"/>
    <mergeCell ref="B8:B22"/>
    <mergeCell ref="C8:C10"/>
    <mergeCell ref="C11:C14"/>
    <mergeCell ref="C15:C19"/>
    <mergeCell ref="C20:C22"/>
    <mergeCell ref="AD6:AH6"/>
    <mergeCell ref="B3:AH4"/>
    <mergeCell ref="B6:B7"/>
    <mergeCell ref="C6:C7"/>
    <mergeCell ref="D6:D7"/>
    <mergeCell ref="E6:I6"/>
    <mergeCell ref="O6:S6"/>
    <mergeCell ref="T6:X6"/>
    <mergeCell ref="Y6:AC6"/>
    <mergeCell ref="J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55"/>
  <sheetViews>
    <sheetView showGridLines="0" zoomScale="80" zoomScaleNormal="80" workbookViewId="0"/>
  </sheetViews>
  <sheetFormatPr baseColWidth="10" defaultRowHeight="14.25" x14ac:dyDescent="0.2"/>
  <cols>
    <col min="1" max="1" width="4.7109375" style="6" customWidth="1"/>
    <col min="2" max="2" width="16.42578125" style="7" customWidth="1"/>
    <col min="3" max="3" width="18.42578125" style="6" customWidth="1"/>
    <col min="4" max="4" width="65.85546875" style="12" customWidth="1"/>
    <col min="5" max="5" width="12.140625" style="6" customWidth="1"/>
    <col min="6" max="8" width="11.42578125" style="6" customWidth="1"/>
    <col min="9" max="9" width="12" style="6" customWidth="1"/>
    <col min="10" max="10" width="12.28515625" style="6" customWidth="1"/>
    <col min="11" max="13" width="11.42578125" style="6" customWidth="1"/>
    <col min="14" max="14" width="12.5703125" style="6" customWidth="1"/>
    <col min="15" max="15" width="12.28515625" style="6" customWidth="1"/>
    <col min="16" max="18" width="11.42578125" style="6" customWidth="1"/>
    <col min="19" max="19" width="13" style="6" customWidth="1"/>
    <col min="20" max="20" width="12.7109375" style="6" customWidth="1"/>
    <col min="21" max="23" width="11.42578125" style="6" customWidth="1"/>
    <col min="24" max="24" width="12.5703125" style="6" customWidth="1"/>
    <col min="25" max="25" width="12.28515625" style="6" customWidth="1"/>
    <col min="26" max="28" width="11.42578125" style="6"/>
    <col min="29" max="30" width="12.5703125" style="6" customWidth="1"/>
    <col min="31" max="33" width="11.42578125" style="6"/>
    <col min="34" max="34" width="12.28515625" style="6" customWidth="1"/>
    <col min="35" max="16384" width="11.42578125" style="6"/>
  </cols>
  <sheetData>
    <row r="1" spans="1:34" ht="15" x14ac:dyDescent="0.25">
      <c r="B1" s="92"/>
      <c r="C1" s="8"/>
    </row>
    <row r="2" spans="1:34" ht="6" customHeight="1" x14ac:dyDescent="0.2"/>
    <row r="3" spans="1:34" ht="14.25" customHeight="1" x14ac:dyDescent="0.2">
      <c r="B3" s="370" t="s">
        <v>84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</row>
    <row r="4" spans="1:34" ht="15" customHeight="1" x14ac:dyDescent="0.2"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</row>
    <row r="5" spans="1:34" s="1" customFormat="1" ht="6" customHeight="1" x14ac:dyDescent="0.2">
      <c r="B5" s="2"/>
      <c r="D5" s="1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4" ht="14.25" customHeight="1" x14ac:dyDescent="0.25">
      <c r="A6" s="7"/>
      <c r="B6" s="353" t="s">
        <v>31</v>
      </c>
      <c r="C6" s="354" t="s">
        <v>63</v>
      </c>
      <c r="D6" s="356" t="s">
        <v>64</v>
      </c>
      <c r="E6" s="351">
        <v>2016</v>
      </c>
      <c r="F6" s="351"/>
      <c r="G6" s="351"/>
      <c r="H6" s="351"/>
      <c r="I6" s="358"/>
      <c r="J6" s="362">
        <v>2017</v>
      </c>
      <c r="K6" s="363"/>
      <c r="L6" s="363"/>
      <c r="M6" s="363"/>
      <c r="N6" s="373"/>
      <c r="O6" s="360">
        <v>2018</v>
      </c>
      <c r="P6" s="360"/>
      <c r="Q6" s="360"/>
      <c r="R6" s="360"/>
      <c r="S6" s="360"/>
      <c r="T6" s="359">
        <v>2019</v>
      </c>
      <c r="U6" s="360"/>
      <c r="V6" s="360"/>
      <c r="W6" s="360"/>
      <c r="X6" s="361"/>
      <c r="Y6" s="371">
        <v>2020</v>
      </c>
      <c r="Z6" s="351"/>
      <c r="AA6" s="351"/>
      <c r="AB6" s="351"/>
      <c r="AC6" s="372"/>
      <c r="AD6" s="350">
        <v>2021</v>
      </c>
      <c r="AE6" s="351"/>
      <c r="AF6" s="351"/>
      <c r="AG6" s="351"/>
      <c r="AH6" s="351"/>
    </row>
    <row r="7" spans="1:34" ht="30" x14ac:dyDescent="0.2">
      <c r="A7" s="7"/>
      <c r="B7" s="353"/>
      <c r="C7" s="355"/>
      <c r="D7" s="357"/>
      <c r="E7" s="103" t="s">
        <v>54</v>
      </c>
      <c r="F7" s="103" t="s">
        <v>55</v>
      </c>
      <c r="G7" s="103" t="s">
        <v>56</v>
      </c>
      <c r="H7" s="103" t="s">
        <v>34</v>
      </c>
      <c r="I7" s="104" t="s">
        <v>36</v>
      </c>
      <c r="J7" s="125" t="s">
        <v>54</v>
      </c>
      <c r="K7" s="103" t="s">
        <v>55</v>
      </c>
      <c r="L7" s="103" t="s">
        <v>56</v>
      </c>
      <c r="M7" s="103" t="s">
        <v>34</v>
      </c>
      <c r="N7" s="136" t="s">
        <v>36</v>
      </c>
      <c r="O7" s="132" t="s">
        <v>54</v>
      </c>
      <c r="P7" s="103" t="s">
        <v>55</v>
      </c>
      <c r="Q7" s="103" t="s">
        <v>56</v>
      </c>
      <c r="R7" s="103" t="s">
        <v>34</v>
      </c>
      <c r="S7" s="104" t="s">
        <v>36</v>
      </c>
      <c r="T7" s="125" t="s">
        <v>54</v>
      </c>
      <c r="U7" s="103" t="s">
        <v>55</v>
      </c>
      <c r="V7" s="103" t="s">
        <v>56</v>
      </c>
      <c r="W7" s="103" t="s">
        <v>34</v>
      </c>
      <c r="X7" s="136" t="s">
        <v>36</v>
      </c>
      <c r="Y7" s="132" t="s">
        <v>54</v>
      </c>
      <c r="Z7" s="103" t="s">
        <v>55</v>
      </c>
      <c r="AA7" s="103" t="s">
        <v>56</v>
      </c>
      <c r="AB7" s="104" t="s">
        <v>34</v>
      </c>
      <c r="AC7" s="250" t="s">
        <v>36</v>
      </c>
      <c r="AD7" s="125" t="s">
        <v>54</v>
      </c>
      <c r="AE7" s="103" t="s">
        <v>55</v>
      </c>
      <c r="AF7" s="103" t="s">
        <v>56</v>
      </c>
      <c r="AG7" s="103" t="s">
        <v>34</v>
      </c>
      <c r="AH7" s="103" t="s">
        <v>36</v>
      </c>
    </row>
    <row r="8" spans="1:34" s="19" customFormat="1" ht="15" customHeight="1" x14ac:dyDescent="0.25">
      <c r="A8" s="17"/>
      <c r="B8" s="375" t="s">
        <v>69</v>
      </c>
      <c r="C8" s="379" t="s">
        <v>6</v>
      </c>
      <c r="D8" s="18" t="s">
        <v>37</v>
      </c>
      <c r="E8" s="20">
        <v>8.9961996078491193</v>
      </c>
      <c r="F8" s="21">
        <v>0.51336073875427246</v>
      </c>
      <c r="G8" s="21">
        <v>7.9900121688842773</v>
      </c>
      <c r="H8" s="21">
        <v>10.002386093139648</v>
      </c>
      <c r="I8" s="122">
        <f>+F8/E8*100</f>
        <v>5.7064178334412334</v>
      </c>
      <c r="J8" s="126">
        <v>8.4568510055541992</v>
      </c>
      <c r="K8" s="22">
        <v>0.53218793869018555</v>
      </c>
      <c r="L8" s="22">
        <v>7.4137630462646484</v>
      </c>
      <c r="M8" s="22">
        <v>9.4999399185180664</v>
      </c>
      <c r="N8" s="137">
        <f>+K8/J8*100</f>
        <v>6.2929799560221751</v>
      </c>
      <c r="O8" s="133">
        <v>7.5896658897399902</v>
      </c>
      <c r="P8" s="22">
        <v>0.66909539699554443</v>
      </c>
      <c r="Q8" s="22">
        <v>6.2782387733459473</v>
      </c>
      <c r="R8" s="22">
        <v>8.901092529296875</v>
      </c>
      <c r="S8" s="129">
        <f>+P8/O8*100</f>
        <v>8.8158741994170526</v>
      </c>
      <c r="T8" s="126">
        <v>6.0638704299926802</v>
      </c>
      <c r="U8" s="22">
        <v>0.52578580379486084</v>
      </c>
      <c r="V8" s="22">
        <v>5.0333304405212402</v>
      </c>
      <c r="W8" s="22">
        <v>7.0944108963012695</v>
      </c>
      <c r="X8" s="137">
        <f>+U8/T8*100</f>
        <v>8.670795490521316</v>
      </c>
      <c r="Y8" s="148">
        <v>6.4646086692810059</v>
      </c>
      <c r="Z8" s="23">
        <v>0.56511062383651733</v>
      </c>
      <c r="AA8" s="23">
        <v>5.356992244720459</v>
      </c>
      <c r="AB8" s="23">
        <v>7.5722255706787109</v>
      </c>
      <c r="AC8" s="190">
        <f>+Z8/Y8*100</f>
        <v>8.7416060700139635</v>
      </c>
      <c r="AD8" s="225">
        <v>6.1923413276672363</v>
      </c>
      <c r="AE8" s="223">
        <v>0.55480211973190308</v>
      </c>
      <c r="AF8" s="223">
        <v>5.1049289703369141</v>
      </c>
      <c r="AG8" s="223">
        <v>7.2797532081604004</v>
      </c>
      <c r="AH8" s="223">
        <f>+AE8/AD8*100</f>
        <v>8.9594886711599724</v>
      </c>
    </row>
    <row r="9" spans="1:34" s="19" customFormat="1" ht="15" customHeight="1" x14ac:dyDescent="0.25">
      <c r="A9" s="17"/>
      <c r="B9" s="375"/>
      <c r="C9" s="379"/>
      <c r="D9" s="18" t="s">
        <v>2</v>
      </c>
      <c r="E9" s="20">
        <v>17.139354705810501</v>
      </c>
      <c r="F9" s="21">
        <v>0.68725097179412842</v>
      </c>
      <c r="G9" s="21">
        <v>15.792343139648438</v>
      </c>
      <c r="H9" s="21">
        <v>18.486368179321289</v>
      </c>
      <c r="I9" s="122">
        <f t="shared" ref="I9:I21" si="0">+F9/E9*100</f>
        <v>4.0097832362448269</v>
      </c>
      <c r="J9" s="126">
        <v>16.444402694702099</v>
      </c>
      <c r="K9" s="22">
        <v>0.66532242298126221</v>
      </c>
      <c r="L9" s="22">
        <v>15.14037036895752</v>
      </c>
      <c r="M9" s="22">
        <v>17.748434066772461</v>
      </c>
      <c r="N9" s="137">
        <f t="shared" ref="N9:N52" si="1">+K9/J9*100</f>
        <v>4.0458898710599529</v>
      </c>
      <c r="O9" s="133">
        <v>14.9398794174194</v>
      </c>
      <c r="P9" s="22">
        <v>0.87449395656585693</v>
      </c>
      <c r="Q9" s="22">
        <v>13.225871086120605</v>
      </c>
      <c r="R9" s="22">
        <v>16.653886795043945</v>
      </c>
      <c r="S9" s="129">
        <f t="shared" ref="S9:S52" si="2">+P9/O9*100</f>
        <v>5.8534204469296203</v>
      </c>
      <c r="T9" s="126">
        <v>13.4752111434937</v>
      </c>
      <c r="U9" s="22">
        <v>0.78616464138031006</v>
      </c>
      <c r="V9" s="22">
        <v>11.934329032897949</v>
      </c>
      <c r="W9" s="22">
        <v>15.016094207763672</v>
      </c>
      <c r="X9" s="137">
        <f t="shared" ref="X9:X52" si="3">+U9/T9*100</f>
        <v>5.834154530186324</v>
      </c>
      <c r="Y9" s="148">
        <v>13.379340171813965</v>
      </c>
      <c r="Z9" s="23">
        <v>0.79149162769317627</v>
      </c>
      <c r="AA9" s="23">
        <v>11.82801628112793</v>
      </c>
      <c r="AB9" s="23">
        <v>14.930663108825684</v>
      </c>
      <c r="AC9" s="190">
        <f t="shared" ref="AC9:AC52" si="4">+Z9/Y9*100</f>
        <v>5.91577475069061</v>
      </c>
      <c r="AD9" s="225">
        <v>11.249301910400391</v>
      </c>
      <c r="AE9" s="223">
        <v>0.73284798860549927</v>
      </c>
      <c r="AF9" s="223">
        <v>9.8129196166992188</v>
      </c>
      <c r="AG9" s="223">
        <v>12.685684204101563</v>
      </c>
      <c r="AH9" s="223">
        <f t="shared" ref="AH9:AH52" si="5">+AE9/AD9*100</f>
        <v>6.5146085903157651</v>
      </c>
    </row>
    <row r="10" spans="1:34" s="19" customFormat="1" ht="15" customHeight="1" x14ac:dyDescent="0.25">
      <c r="A10" s="17"/>
      <c r="B10" s="375"/>
      <c r="C10" s="379"/>
      <c r="D10" s="18" t="s">
        <v>46</v>
      </c>
      <c r="E10" s="20">
        <v>9.8937616348266602</v>
      </c>
      <c r="F10" s="21">
        <v>0.45927616953849792</v>
      </c>
      <c r="G10" s="21">
        <v>8.9935798645019531</v>
      </c>
      <c r="H10" s="21">
        <v>10.793942451477051</v>
      </c>
      <c r="I10" s="122">
        <f t="shared" si="0"/>
        <v>4.6420783771646272</v>
      </c>
      <c r="J10" s="126">
        <v>9.2671213150024396</v>
      </c>
      <c r="K10" s="22">
        <v>0.44142478704452515</v>
      </c>
      <c r="L10" s="22">
        <v>8.4019289016723633</v>
      </c>
      <c r="M10" s="22">
        <v>10.13231372833252</v>
      </c>
      <c r="N10" s="137">
        <f t="shared" si="1"/>
        <v>4.7633431358010547</v>
      </c>
      <c r="O10" s="133">
        <v>9.9248266220092791</v>
      </c>
      <c r="P10" s="22">
        <v>0.65771186351776123</v>
      </c>
      <c r="Q10" s="22">
        <v>8.635711669921875</v>
      </c>
      <c r="R10" s="22">
        <v>11.213942527770996</v>
      </c>
      <c r="S10" s="129">
        <f t="shared" si="2"/>
        <v>6.6269355482666121</v>
      </c>
      <c r="T10" s="126">
        <v>8.9625930786132795</v>
      </c>
      <c r="U10" s="22">
        <v>0.55232852697372437</v>
      </c>
      <c r="V10" s="22">
        <v>7.8800292015075684</v>
      </c>
      <c r="W10" s="22">
        <v>10.045157432556152</v>
      </c>
      <c r="X10" s="137">
        <f t="shared" si="3"/>
        <v>6.1625973881565796</v>
      </c>
      <c r="Y10" s="148">
        <v>8.5152082443237305</v>
      </c>
      <c r="Z10" s="23">
        <v>0.52266627550125122</v>
      </c>
      <c r="AA10" s="23">
        <v>7.4907822608947754</v>
      </c>
      <c r="AB10" s="23">
        <v>9.5396337509155273</v>
      </c>
      <c r="AC10" s="190">
        <f t="shared" si="4"/>
        <v>6.1380328055941851</v>
      </c>
      <c r="AD10" s="226">
        <v>9.3333587646484375</v>
      </c>
      <c r="AE10" s="224">
        <v>0.60555541515350342</v>
      </c>
      <c r="AF10" s="224">
        <v>8.1464700698852539</v>
      </c>
      <c r="AG10" s="224">
        <v>10.520247459411621</v>
      </c>
      <c r="AH10" s="223">
        <f t="shared" si="5"/>
        <v>6.4880760551832601</v>
      </c>
    </row>
    <row r="11" spans="1:34" s="19" customFormat="1" ht="15" customHeight="1" x14ac:dyDescent="0.25">
      <c r="A11" s="17"/>
      <c r="B11" s="375"/>
      <c r="C11" s="369" t="s">
        <v>28</v>
      </c>
      <c r="D11" s="18" t="s">
        <v>50</v>
      </c>
      <c r="E11" s="20">
        <v>21.1137084960938</v>
      </c>
      <c r="F11" s="21">
        <v>0.74007958173751831</v>
      </c>
      <c r="G11" s="21">
        <v>19.663152694702148</v>
      </c>
      <c r="H11" s="21">
        <v>22.564264297485352</v>
      </c>
      <c r="I11" s="122">
        <f t="shared" si="0"/>
        <v>3.5052088640630745</v>
      </c>
      <c r="J11" s="126">
        <v>27.746751785278299</v>
      </c>
      <c r="K11" s="22">
        <v>0.73296523094177246</v>
      </c>
      <c r="L11" s="22">
        <v>26.310140609741211</v>
      </c>
      <c r="M11" s="22">
        <v>29.18336296081543</v>
      </c>
      <c r="N11" s="137">
        <f t="shared" si="1"/>
        <v>2.6416253571369919</v>
      </c>
      <c r="O11" s="133">
        <v>23.345922470092798</v>
      </c>
      <c r="P11" s="22">
        <v>0.9030081033706665</v>
      </c>
      <c r="Q11" s="22">
        <v>21.576026916503906</v>
      </c>
      <c r="R11" s="22">
        <v>25.115819931030273</v>
      </c>
      <c r="S11" s="129">
        <f t="shared" si="2"/>
        <v>3.8679478376896927</v>
      </c>
      <c r="T11" s="126">
        <v>22.185386657714801</v>
      </c>
      <c r="U11" s="22">
        <v>0.98753517866134644</v>
      </c>
      <c r="V11" s="22">
        <v>20.24981689453125</v>
      </c>
      <c r="W11" s="22">
        <v>24.120954513549805</v>
      </c>
      <c r="X11" s="137">
        <f t="shared" si="3"/>
        <v>4.4512867587004106</v>
      </c>
      <c r="Y11" s="148">
        <v>17.687736511230469</v>
      </c>
      <c r="Z11" s="23">
        <v>0.82009559869766235</v>
      </c>
      <c r="AA11" s="23">
        <v>16.080348968505859</v>
      </c>
      <c r="AB11" s="23">
        <v>19.295124053955078</v>
      </c>
      <c r="AC11" s="190">
        <f t="shared" si="4"/>
        <v>4.6365208921840244</v>
      </c>
      <c r="AD11" s="225">
        <v>15.806570053100586</v>
      </c>
      <c r="AE11" s="223">
        <v>0.89357411861419678</v>
      </c>
      <c r="AF11" s="223">
        <v>14.055164337158203</v>
      </c>
      <c r="AG11" s="223">
        <v>17.557975769042969</v>
      </c>
      <c r="AH11" s="223">
        <f t="shared" si="5"/>
        <v>5.6531816555541408</v>
      </c>
    </row>
    <row r="12" spans="1:34" s="19" customFormat="1" ht="15" customHeight="1" x14ac:dyDescent="0.25">
      <c r="A12" s="17"/>
      <c r="B12" s="375"/>
      <c r="C12" s="369"/>
      <c r="D12" s="18" t="s">
        <v>51</v>
      </c>
      <c r="E12" s="20">
        <v>16.578180313110401</v>
      </c>
      <c r="F12" s="21">
        <v>0.85710710287094116</v>
      </c>
      <c r="G12" s="21">
        <v>14.898251533508301</v>
      </c>
      <c r="H12" s="21">
        <v>18.258111953735352</v>
      </c>
      <c r="I12" s="122">
        <f t="shared" si="0"/>
        <v>5.1700915702619152</v>
      </c>
      <c r="J12" s="126">
        <v>15.886996269226101</v>
      </c>
      <c r="K12" s="22">
        <v>0.86502504348754883</v>
      </c>
      <c r="L12" s="22">
        <v>14.191547393798828</v>
      </c>
      <c r="M12" s="22">
        <v>17.58244514465332</v>
      </c>
      <c r="N12" s="137">
        <f t="shared" si="1"/>
        <v>5.444862130188481</v>
      </c>
      <c r="O12" s="133">
        <v>15.914044380188001</v>
      </c>
      <c r="P12" s="22">
        <v>1.1504641771316528</v>
      </c>
      <c r="Q12" s="22">
        <v>13.659134864807129</v>
      </c>
      <c r="R12" s="22">
        <v>18.168954849243164</v>
      </c>
      <c r="S12" s="129">
        <f t="shared" si="2"/>
        <v>7.2292382102685941</v>
      </c>
      <c r="T12" s="126">
        <v>14.0372409820557</v>
      </c>
      <c r="U12" s="22">
        <v>1.0455145835876465</v>
      </c>
      <c r="V12" s="22">
        <v>11.988033294677734</v>
      </c>
      <c r="W12" s="22">
        <v>16.086450576782227</v>
      </c>
      <c r="X12" s="137">
        <f t="shared" si="3"/>
        <v>7.4481487132988926</v>
      </c>
      <c r="Y12" s="148">
        <v>12.620840072631836</v>
      </c>
      <c r="Z12" s="23">
        <v>1.1143957376480103</v>
      </c>
      <c r="AA12" s="23">
        <v>10.436624526977539</v>
      </c>
      <c r="AB12" s="23">
        <v>14.805055618286133</v>
      </c>
      <c r="AC12" s="190">
        <f t="shared" si="4"/>
        <v>8.8298063459703151</v>
      </c>
      <c r="AD12" s="225">
        <v>10.991030693054199</v>
      </c>
      <c r="AE12" s="223">
        <v>1.0609424114227295</v>
      </c>
      <c r="AF12" s="223">
        <v>8.9115839004516602</v>
      </c>
      <c r="AG12" s="223">
        <v>13.070477485656738</v>
      </c>
      <c r="AH12" s="223">
        <f t="shared" si="5"/>
        <v>9.6528018258851187</v>
      </c>
    </row>
    <row r="13" spans="1:34" s="19" customFormat="1" ht="15" customHeight="1" x14ac:dyDescent="0.25">
      <c r="A13" s="17"/>
      <c r="B13" s="375"/>
      <c r="C13" s="369"/>
      <c r="D13" s="18" t="s">
        <v>38</v>
      </c>
      <c r="E13" s="20">
        <v>21.432359695434599</v>
      </c>
      <c r="F13" s="21">
        <v>0.75469696521759033</v>
      </c>
      <c r="G13" s="21">
        <v>19.953153610229492</v>
      </c>
      <c r="H13" s="21">
        <v>22.911565780639648</v>
      </c>
      <c r="I13" s="122">
        <f t="shared" si="0"/>
        <v>3.5212966558150463</v>
      </c>
      <c r="J13" s="126">
        <v>17.149650573730501</v>
      </c>
      <c r="K13" s="22">
        <v>0.70741981267929077</v>
      </c>
      <c r="L13" s="22">
        <v>15.763108253479004</v>
      </c>
      <c r="M13" s="22">
        <v>18.53619384765625</v>
      </c>
      <c r="N13" s="137">
        <f t="shared" si="1"/>
        <v>4.1249809122227985</v>
      </c>
      <c r="O13" s="133">
        <v>16.577285766601602</v>
      </c>
      <c r="P13" s="22">
        <v>0.97988742589950562</v>
      </c>
      <c r="Q13" s="22">
        <v>14.656706809997559</v>
      </c>
      <c r="R13" s="22">
        <v>18.497865676879883</v>
      </c>
      <c r="S13" s="129">
        <f t="shared" si="2"/>
        <v>5.9110245168946367</v>
      </c>
      <c r="T13" s="126">
        <v>14.4551658630371</v>
      </c>
      <c r="U13" s="22">
        <v>0.82409101724624634</v>
      </c>
      <c r="V13" s="22">
        <v>12.839947700500488</v>
      </c>
      <c r="W13" s="22">
        <v>16.070384979248047</v>
      </c>
      <c r="X13" s="137">
        <f t="shared" si="3"/>
        <v>5.7010139147106322</v>
      </c>
      <c r="Y13" s="148">
        <v>12.713350296020508</v>
      </c>
      <c r="Z13" s="23">
        <v>0.76757925748825073</v>
      </c>
      <c r="AA13" s="23">
        <v>11.208894729614258</v>
      </c>
      <c r="AB13" s="23">
        <v>14.217805862426758</v>
      </c>
      <c r="AC13" s="190">
        <f t="shared" si="4"/>
        <v>6.0375844259440878</v>
      </c>
      <c r="AD13" s="225">
        <v>10.453144073486328</v>
      </c>
      <c r="AE13" s="223">
        <v>0.67261677980422974</v>
      </c>
      <c r="AF13" s="223">
        <v>9.1348152160644531</v>
      </c>
      <c r="AG13" s="223">
        <v>11.771472930908203</v>
      </c>
      <c r="AH13" s="223">
        <f t="shared" si="5"/>
        <v>6.4345882451795084</v>
      </c>
    </row>
    <row r="14" spans="1:34" s="19" customFormat="1" ht="15" customHeight="1" x14ac:dyDescent="0.25">
      <c r="A14" s="17"/>
      <c r="B14" s="375"/>
      <c r="C14" s="369"/>
      <c r="D14" s="18" t="s">
        <v>52</v>
      </c>
      <c r="E14" s="20">
        <v>35.327701568603501</v>
      </c>
      <c r="F14" s="21">
        <v>0.84587132930755615</v>
      </c>
      <c r="G14" s="21">
        <v>33.669792175292969</v>
      </c>
      <c r="H14" s="21">
        <v>36.985607147216797</v>
      </c>
      <c r="I14" s="122">
        <f t="shared" si="0"/>
        <v>2.394357095847131</v>
      </c>
      <c r="J14" s="126">
        <v>35.495758056640597</v>
      </c>
      <c r="K14" s="22">
        <v>0.91041350364685059</v>
      </c>
      <c r="L14" s="22">
        <v>33.711345672607422</v>
      </c>
      <c r="M14" s="22">
        <v>37.280166625976563</v>
      </c>
      <c r="N14" s="137">
        <f t="shared" si="1"/>
        <v>2.5648515583019904</v>
      </c>
      <c r="O14" s="133">
        <v>32.927993774414098</v>
      </c>
      <c r="P14" s="22">
        <v>1.2571301460266113</v>
      </c>
      <c r="Q14" s="22">
        <v>30.464017868041992</v>
      </c>
      <c r="R14" s="22">
        <v>35.3919677734375</v>
      </c>
      <c r="S14" s="129">
        <f t="shared" si="2"/>
        <v>3.8178157911443544</v>
      </c>
      <c r="T14" s="126">
        <v>30.897150039672901</v>
      </c>
      <c r="U14" s="22">
        <v>1.1836632490158081</v>
      </c>
      <c r="V14" s="22">
        <v>28.577171325683594</v>
      </c>
      <c r="W14" s="22">
        <v>33.217128753662109</v>
      </c>
      <c r="X14" s="137">
        <f t="shared" si="3"/>
        <v>3.8309787391262549</v>
      </c>
      <c r="Y14" s="148">
        <v>28.660137176513672</v>
      </c>
      <c r="Z14" s="23">
        <v>1.0894570350646973</v>
      </c>
      <c r="AA14" s="23">
        <v>26.524801254272461</v>
      </c>
      <c r="AB14" s="23">
        <v>30.795473098754883</v>
      </c>
      <c r="AC14" s="190">
        <f t="shared" si="4"/>
        <v>3.8012973502355822</v>
      </c>
      <c r="AD14" s="225">
        <v>26.966302871704102</v>
      </c>
      <c r="AE14" s="223">
        <v>1.0981535911560059</v>
      </c>
      <c r="AF14" s="223">
        <v>24.813920974731445</v>
      </c>
      <c r="AG14" s="223">
        <v>29.118682861328125</v>
      </c>
      <c r="AH14" s="223">
        <f t="shared" si="5"/>
        <v>4.0723179457733707</v>
      </c>
    </row>
    <row r="15" spans="1:34" s="19" customFormat="1" ht="15" customHeight="1" x14ac:dyDescent="0.25">
      <c r="A15" s="17"/>
      <c r="B15" s="375"/>
      <c r="C15" s="369" t="s">
        <v>8</v>
      </c>
      <c r="D15" s="18" t="s">
        <v>3</v>
      </c>
      <c r="E15" s="20">
        <v>11.166810989379901</v>
      </c>
      <c r="F15" s="21">
        <v>0.52582842111587524</v>
      </c>
      <c r="G15" s="21">
        <v>10.136187553405762</v>
      </c>
      <c r="H15" s="21">
        <v>12.19743537902832</v>
      </c>
      <c r="I15" s="122">
        <f t="shared" si="0"/>
        <v>4.7088503747037525</v>
      </c>
      <c r="J15" s="126">
        <v>9.8707342147827095</v>
      </c>
      <c r="K15" s="22">
        <v>0.55444294214248657</v>
      </c>
      <c r="L15" s="22">
        <v>8.7840261459350586</v>
      </c>
      <c r="M15" s="22">
        <v>10.957442283630371</v>
      </c>
      <c r="N15" s="137">
        <f t="shared" si="1"/>
        <v>5.6170385107942238</v>
      </c>
      <c r="O15" s="133">
        <v>11.016882896423301</v>
      </c>
      <c r="P15" s="22">
        <v>0.69468945264816284</v>
      </c>
      <c r="Q15" s="22">
        <v>9.6552915573120117</v>
      </c>
      <c r="R15" s="22">
        <v>12.378474235534668</v>
      </c>
      <c r="S15" s="129">
        <f t="shared" si="2"/>
        <v>6.3056806465075343</v>
      </c>
      <c r="T15" s="126">
        <v>11.496057510376</v>
      </c>
      <c r="U15" s="22">
        <v>0.69309443235397339</v>
      </c>
      <c r="V15" s="22">
        <v>10.137592315673828</v>
      </c>
      <c r="W15" s="22">
        <v>12.854521751403809</v>
      </c>
      <c r="X15" s="137">
        <f t="shared" si="3"/>
        <v>6.0289749918909763</v>
      </c>
      <c r="Y15" s="148">
        <v>14.167301177978516</v>
      </c>
      <c r="Z15" s="23">
        <v>0.78616338968276978</v>
      </c>
      <c r="AA15" s="23">
        <v>12.626420974731445</v>
      </c>
      <c r="AB15" s="23">
        <v>15.708181381225586</v>
      </c>
      <c r="AC15" s="190">
        <f t="shared" si="4"/>
        <v>5.5491400924318093</v>
      </c>
      <c r="AD15" s="225">
        <v>13.029332160949707</v>
      </c>
      <c r="AE15" s="223">
        <v>0.8135753870010376</v>
      </c>
      <c r="AF15" s="223">
        <v>11.434724807739258</v>
      </c>
      <c r="AG15" s="223">
        <v>14.623940467834473</v>
      </c>
      <c r="AH15" s="223">
        <f t="shared" si="5"/>
        <v>6.2441833315095723</v>
      </c>
    </row>
    <row r="16" spans="1:34" s="19" customFormat="1" ht="15" customHeight="1" x14ac:dyDescent="0.25">
      <c r="A16" s="17"/>
      <c r="B16" s="375"/>
      <c r="C16" s="369"/>
      <c r="D16" s="18" t="s">
        <v>4</v>
      </c>
      <c r="E16" s="20">
        <v>17.0845031738281</v>
      </c>
      <c r="F16" s="21">
        <v>0.58592498302459717</v>
      </c>
      <c r="G16" s="21">
        <v>15.936089515686035</v>
      </c>
      <c r="H16" s="21">
        <v>18.232915878295898</v>
      </c>
      <c r="I16" s="122">
        <f t="shared" si="0"/>
        <v>3.4295699269861166</v>
      </c>
      <c r="J16" s="126">
        <v>15.0267839431763</v>
      </c>
      <c r="K16" s="22">
        <v>0.61652499437332153</v>
      </c>
      <c r="L16" s="22">
        <v>13.818394660949707</v>
      </c>
      <c r="M16" s="22">
        <v>16.235172271728516</v>
      </c>
      <c r="N16" s="137">
        <f t="shared" si="1"/>
        <v>4.1028406125003682</v>
      </c>
      <c r="O16" s="133">
        <v>14.7008876800537</v>
      </c>
      <c r="P16" s="22">
        <v>0.72548162937164307</v>
      </c>
      <c r="Q16" s="22">
        <v>13.27894401550293</v>
      </c>
      <c r="R16" s="22">
        <v>16.122831344604492</v>
      </c>
      <c r="S16" s="129">
        <f t="shared" si="2"/>
        <v>4.9349511754720989</v>
      </c>
      <c r="T16" s="126">
        <v>17.627679824829102</v>
      </c>
      <c r="U16" s="22">
        <v>0.72774630784988403</v>
      </c>
      <c r="V16" s="22">
        <v>16.201297760009766</v>
      </c>
      <c r="W16" s="22">
        <v>19.05406379699707</v>
      </c>
      <c r="X16" s="137">
        <f t="shared" si="3"/>
        <v>4.1284293513479415</v>
      </c>
      <c r="Y16" s="148">
        <v>17.176578521728516</v>
      </c>
      <c r="Z16" s="23">
        <v>0.83075821399688721</v>
      </c>
      <c r="AA16" s="23">
        <v>15.548293113708496</v>
      </c>
      <c r="AB16" s="23">
        <v>18.804864883422852</v>
      </c>
      <c r="AC16" s="190">
        <f t="shared" si="4"/>
        <v>4.8365756483223432</v>
      </c>
      <c r="AD16" s="225">
        <v>11.732131004333496</v>
      </c>
      <c r="AE16" s="223">
        <v>0.76022607088088989</v>
      </c>
      <c r="AF16" s="223">
        <v>10.242088317871094</v>
      </c>
      <c r="AG16" s="223">
        <v>13.222174644470215</v>
      </c>
      <c r="AH16" s="223">
        <f t="shared" si="5"/>
        <v>6.4798634672599995</v>
      </c>
    </row>
    <row r="17" spans="1:34" s="19" customFormat="1" ht="15" customHeight="1" x14ac:dyDescent="0.25">
      <c r="A17" s="17"/>
      <c r="B17" s="375"/>
      <c r="C17" s="369"/>
      <c r="D17" s="18" t="s">
        <v>47</v>
      </c>
      <c r="E17" s="20">
        <v>8.3315963745117205</v>
      </c>
      <c r="F17" s="21">
        <v>0.5022394061088562</v>
      </c>
      <c r="G17" s="21">
        <v>7.3472070693969727</v>
      </c>
      <c r="H17" s="21">
        <v>9.3159856796264648</v>
      </c>
      <c r="I17" s="122">
        <f t="shared" si="0"/>
        <v>6.0281293467998838</v>
      </c>
      <c r="J17" s="126">
        <v>7.8460874557495099</v>
      </c>
      <c r="K17" s="22">
        <v>0.48725026845932007</v>
      </c>
      <c r="L17" s="22">
        <v>6.8910770416259766</v>
      </c>
      <c r="M17" s="22">
        <v>8.8010978698730469</v>
      </c>
      <c r="N17" s="137">
        <f t="shared" si="1"/>
        <v>6.2101049880889292</v>
      </c>
      <c r="O17" s="133">
        <v>7.2829895019531303</v>
      </c>
      <c r="P17" s="22">
        <v>0.61824131011962891</v>
      </c>
      <c r="Q17" s="22">
        <v>6.0712366104125977</v>
      </c>
      <c r="R17" s="22">
        <v>8.4947423934936523</v>
      </c>
      <c r="S17" s="129">
        <f t="shared" si="2"/>
        <v>8.4888397814363294</v>
      </c>
      <c r="T17" s="126">
        <v>6.3862409591674796</v>
      </c>
      <c r="U17" s="22">
        <v>0.51632243394851685</v>
      </c>
      <c r="V17" s="22">
        <v>5.3742489814758301</v>
      </c>
      <c r="W17" s="22">
        <v>7.3982329368591309</v>
      </c>
      <c r="X17" s="137">
        <f t="shared" si="3"/>
        <v>8.0849193954596021</v>
      </c>
      <c r="Y17" s="148">
        <v>7.077491283416748</v>
      </c>
      <c r="Z17" s="23">
        <v>0.63873517513275146</v>
      </c>
      <c r="AA17" s="23">
        <v>5.8255705833435059</v>
      </c>
      <c r="AB17" s="23">
        <v>8.3294124603271484</v>
      </c>
      <c r="AC17" s="190">
        <f t="shared" si="4"/>
        <v>9.024881127432403</v>
      </c>
      <c r="AD17" s="225">
        <v>6.048527717590332</v>
      </c>
      <c r="AE17" s="223">
        <v>0.47983759641647339</v>
      </c>
      <c r="AF17" s="223">
        <v>5.1080460548400879</v>
      </c>
      <c r="AG17" s="223">
        <v>6.9890093803405762</v>
      </c>
      <c r="AH17" s="223">
        <f t="shared" si="5"/>
        <v>7.9331304876227877</v>
      </c>
    </row>
    <row r="18" spans="1:34" s="19" customFormat="1" ht="15" customHeight="1" x14ac:dyDescent="0.25">
      <c r="A18" s="17"/>
      <c r="B18" s="375"/>
      <c r="C18" s="369"/>
      <c r="D18" s="18" t="s">
        <v>53</v>
      </c>
      <c r="E18" s="20">
        <v>82.704063415527301</v>
      </c>
      <c r="F18" s="21">
        <v>0.52603369951248169</v>
      </c>
      <c r="G18" s="21">
        <v>81.673042297363281</v>
      </c>
      <c r="H18" s="21">
        <v>83.735092163085938</v>
      </c>
      <c r="I18" s="122">
        <f t="shared" si="0"/>
        <v>0.63604335481020802</v>
      </c>
      <c r="J18" s="126">
        <v>82.773307800292997</v>
      </c>
      <c r="K18" s="22">
        <v>0.58242833614349365</v>
      </c>
      <c r="L18" s="22">
        <v>81.631744384765625</v>
      </c>
      <c r="M18" s="22">
        <v>83.914863586425781</v>
      </c>
      <c r="N18" s="137">
        <f t="shared" si="1"/>
        <v>0.70364269789570011</v>
      </c>
      <c r="O18" s="133">
        <v>82.657318115234403</v>
      </c>
      <c r="P18" s="22">
        <v>0.72300750017166138</v>
      </c>
      <c r="Q18" s="22">
        <v>81.240226745605469</v>
      </c>
      <c r="R18" s="22">
        <v>84.074409484863281</v>
      </c>
      <c r="S18" s="129">
        <f t="shared" si="2"/>
        <v>0.874704764995763</v>
      </c>
      <c r="T18" s="126">
        <v>81.498817443847699</v>
      </c>
      <c r="U18" s="22">
        <v>0.67575538158416748</v>
      </c>
      <c r="V18" s="22">
        <v>80.174339294433594</v>
      </c>
      <c r="W18" s="22">
        <v>82.823295593261719</v>
      </c>
      <c r="X18" s="137">
        <f t="shared" si="3"/>
        <v>0.82915973848302726</v>
      </c>
      <c r="Y18" s="148">
        <v>81.910003662109375</v>
      </c>
      <c r="Z18" s="23">
        <v>0.75660228729248047</v>
      </c>
      <c r="AA18" s="23">
        <v>80.42706298828125</v>
      </c>
      <c r="AB18" s="23">
        <v>83.3929443359375</v>
      </c>
      <c r="AC18" s="190">
        <f t="shared" si="4"/>
        <v>0.92369949147307395</v>
      </c>
      <c r="AD18" s="225">
        <v>81.983116149902344</v>
      </c>
      <c r="AE18" s="223">
        <v>0.79659944772720337</v>
      </c>
      <c r="AF18" s="223">
        <v>80.421783447265625</v>
      </c>
      <c r="AG18" s="223">
        <v>83.544448852539063</v>
      </c>
      <c r="AH18" s="223">
        <f t="shared" si="5"/>
        <v>0.97166280709635144</v>
      </c>
    </row>
    <row r="19" spans="1:34" s="19" customFormat="1" ht="15" customHeight="1" x14ac:dyDescent="0.25">
      <c r="A19" s="17"/>
      <c r="B19" s="375"/>
      <c r="C19" s="369"/>
      <c r="D19" s="18" t="s">
        <v>45</v>
      </c>
      <c r="E19" s="20">
        <v>12.220079421997101</v>
      </c>
      <c r="F19" s="21">
        <v>0.51152563095092773</v>
      </c>
      <c r="G19" s="21">
        <v>11.217489242553711</v>
      </c>
      <c r="H19" s="21">
        <v>13.22266960144043</v>
      </c>
      <c r="I19" s="122">
        <f t="shared" si="0"/>
        <v>4.1859435874871771</v>
      </c>
      <c r="J19" s="126">
        <v>11.3891134262085</v>
      </c>
      <c r="K19" s="22">
        <v>0.56066733598709106</v>
      </c>
      <c r="L19" s="22">
        <v>10.290205001831055</v>
      </c>
      <c r="M19" s="22">
        <v>12.488020896911621</v>
      </c>
      <c r="N19" s="137">
        <f t="shared" si="1"/>
        <v>4.9228356501998629</v>
      </c>
      <c r="O19" s="133">
        <v>10.648683547973601</v>
      </c>
      <c r="P19" s="22">
        <v>0.58045965433120728</v>
      </c>
      <c r="Q19" s="22">
        <v>9.5109834671020508</v>
      </c>
      <c r="R19" s="22">
        <v>11.786384582519531</v>
      </c>
      <c r="S19" s="129">
        <f t="shared" si="2"/>
        <v>5.450999193620194</v>
      </c>
      <c r="T19" s="126">
        <v>10.7530508041382</v>
      </c>
      <c r="U19" s="22">
        <v>0.64275509119033813</v>
      </c>
      <c r="V19" s="22">
        <v>9.493250846862793</v>
      </c>
      <c r="W19" s="22">
        <v>12.012850761413574</v>
      </c>
      <c r="X19" s="137">
        <f t="shared" si="3"/>
        <v>5.9774207608410119</v>
      </c>
      <c r="Y19" s="148">
        <v>10.915714263916016</v>
      </c>
      <c r="Z19" s="23">
        <v>0.68137526512145996</v>
      </c>
      <c r="AA19" s="23">
        <v>9.5802192687988281</v>
      </c>
      <c r="AB19" s="23">
        <v>12.25121021270752</v>
      </c>
      <c r="AC19" s="190">
        <f t="shared" si="4"/>
        <v>6.2421500659272144</v>
      </c>
      <c r="AD19" s="225">
        <v>9.7667150497436523</v>
      </c>
      <c r="AE19" s="223">
        <v>0.63591158390045166</v>
      </c>
      <c r="AF19" s="223">
        <v>8.5203285217285156</v>
      </c>
      <c r="AG19" s="223">
        <v>11.013101577758789</v>
      </c>
      <c r="AH19" s="223">
        <f t="shared" si="5"/>
        <v>6.5110078533226226</v>
      </c>
    </row>
    <row r="20" spans="1:34" s="19" customFormat="1" ht="15" customHeight="1" x14ac:dyDescent="0.25">
      <c r="A20" s="17"/>
      <c r="B20" s="375"/>
      <c r="C20" s="369" t="s">
        <v>9</v>
      </c>
      <c r="D20" s="18" t="s">
        <v>48</v>
      </c>
      <c r="E20" s="20">
        <v>13.8170213699341</v>
      </c>
      <c r="F20" s="21">
        <v>0.6375582218170166</v>
      </c>
      <c r="G20" s="21">
        <v>12.567407608032227</v>
      </c>
      <c r="H20" s="21">
        <v>15.066635131835938</v>
      </c>
      <c r="I20" s="122">
        <f t="shared" si="0"/>
        <v>4.6142956918655864</v>
      </c>
      <c r="J20" s="126">
        <v>10.646400451660201</v>
      </c>
      <c r="K20" s="22">
        <v>0.58757030963897705</v>
      </c>
      <c r="L20" s="22">
        <v>9.4947624206542969</v>
      </c>
      <c r="M20" s="22">
        <v>11.798038482666016</v>
      </c>
      <c r="N20" s="137">
        <f t="shared" si="1"/>
        <v>5.5189574383081874</v>
      </c>
      <c r="O20" s="133">
        <v>9.4305734634399396</v>
      </c>
      <c r="P20" s="22">
        <v>0.68392199277877808</v>
      </c>
      <c r="Q20" s="22">
        <v>8.0900869369506836</v>
      </c>
      <c r="R20" s="22">
        <v>10.771060943603516</v>
      </c>
      <c r="S20" s="129">
        <f t="shared" si="2"/>
        <v>7.2521781992386654</v>
      </c>
      <c r="T20" s="126">
        <v>8.6561746597290004</v>
      </c>
      <c r="U20" s="22">
        <v>0.62819182872772217</v>
      </c>
      <c r="V20" s="22">
        <v>7.4249186515808105</v>
      </c>
      <c r="W20" s="22">
        <v>9.8874301910400391</v>
      </c>
      <c r="X20" s="137">
        <f t="shared" si="3"/>
        <v>7.2571528812865829</v>
      </c>
      <c r="Y20" s="148">
        <v>6.8702516555786133</v>
      </c>
      <c r="Z20" s="23">
        <v>0.56785374879837036</v>
      </c>
      <c r="AA20" s="23">
        <v>5.7572579383850098</v>
      </c>
      <c r="AB20" s="23">
        <v>7.9832448959350586</v>
      </c>
      <c r="AC20" s="190">
        <f t="shared" si="4"/>
        <v>8.2653995408927372</v>
      </c>
      <c r="AD20" s="225">
        <v>6.4735007286071777</v>
      </c>
      <c r="AE20" s="223">
        <v>0.51695358753204346</v>
      </c>
      <c r="AF20" s="223">
        <v>5.4602718353271484</v>
      </c>
      <c r="AG20" s="223">
        <v>7.4867300987243652</v>
      </c>
      <c r="AH20" s="223">
        <f t="shared" si="5"/>
        <v>7.9856882574765686</v>
      </c>
    </row>
    <row r="21" spans="1:34" s="19" customFormat="1" ht="15" customHeight="1" x14ac:dyDescent="0.25">
      <c r="A21" s="17"/>
      <c r="B21" s="375"/>
      <c r="C21" s="369"/>
      <c r="D21" s="18" t="s">
        <v>5</v>
      </c>
      <c r="E21" s="20">
        <v>16.297460556030298</v>
      </c>
      <c r="F21" s="21">
        <v>0.65983724594116211</v>
      </c>
      <c r="G21" s="21">
        <v>15.004179954528809</v>
      </c>
      <c r="H21" s="21">
        <v>17.590742111206055</v>
      </c>
      <c r="I21" s="122">
        <f t="shared" si="0"/>
        <v>4.0487120289241183</v>
      </c>
      <c r="J21" s="126">
        <v>12.6027889251709</v>
      </c>
      <c r="K21" s="22">
        <v>0.66202819347381592</v>
      </c>
      <c r="L21" s="22">
        <v>11.305213928222656</v>
      </c>
      <c r="M21" s="22">
        <v>13.900363922119141</v>
      </c>
      <c r="N21" s="137">
        <f t="shared" si="1"/>
        <v>5.2530292890296781</v>
      </c>
      <c r="O21" s="133">
        <v>13.0035562515259</v>
      </c>
      <c r="P21" s="22">
        <v>0.84268760681152344</v>
      </c>
      <c r="Q21" s="22">
        <v>11.351887702941895</v>
      </c>
      <c r="R21" s="22">
        <v>14.655223846435547</v>
      </c>
      <c r="S21" s="129">
        <f t="shared" si="2"/>
        <v>6.4804395852299121</v>
      </c>
      <c r="T21" s="126">
        <v>11.092934608459499</v>
      </c>
      <c r="U21" s="22">
        <v>0.69781053066253662</v>
      </c>
      <c r="V21" s="22">
        <v>9.7252254486083984</v>
      </c>
      <c r="W21" s="22">
        <v>12.46064281463623</v>
      </c>
      <c r="X21" s="137">
        <f t="shared" si="3"/>
        <v>6.2905854518459394</v>
      </c>
      <c r="Y21" s="148">
        <v>11.439260482788086</v>
      </c>
      <c r="Z21" s="23">
        <v>0.80849802494049072</v>
      </c>
      <c r="AA21" s="23">
        <v>9.8546047210693359</v>
      </c>
      <c r="AB21" s="23">
        <v>13.023917198181152</v>
      </c>
      <c r="AC21" s="190">
        <f t="shared" si="4"/>
        <v>7.0677473089889444</v>
      </c>
      <c r="AD21" s="225">
        <v>10.36910343170166</v>
      </c>
      <c r="AE21" s="223">
        <v>0.80234694480895996</v>
      </c>
      <c r="AF21" s="223">
        <v>8.796504020690918</v>
      </c>
      <c r="AG21" s="223">
        <v>11.941703796386719</v>
      </c>
      <c r="AH21" s="223">
        <f t="shared" si="5"/>
        <v>7.7378622953642173</v>
      </c>
    </row>
    <row r="22" spans="1:34" s="19" customFormat="1" ht="15" customHeight="1" thickBot="1" x14ac:dyDescent="0.3">
      <c r="A22" s="17"/>
      <c r="B22" s="377"/>
      <c r="C22" s="378"/>
      <c r="D22" s="25" t="s">
        <v>49</v>
      </c>
      <c r="E22" s="26">
        <v>53.651260375976598</v>
      </c>
      <c r="F22" s="27">
        <v>1.1936250925064087</v>
      </c>
      <c r="G22" s="27">
        <v>51.311756134033203</v>
      </c>
      <c r="H22" s="27">
        <v>55.990764617919922</v>
      </c>
      <c r="I22" s="123">
        <f>+F22/E22*100</f>
        <v>2.224784812400936</v>
      </c>
      <c r="J22" s="127">
        <v>54.582675933837898</v>
      </c>
      <c r="K22" s="28">
        <v>1.3467268943786621</v>
      </c>
      <c r="L22" s="28">
        <v>51.943092346191406</v>
      </c>
      <c r="M22" s="28">
        <v>57.222263336181641</v>
      </c>
      <c r="N22" s="138">
        <f t="shared" si="1"/>
        <v>2.4673156296167851</v>
      </c>
      <c r="O22" s="134">
        <v>51.356121063232401</v>
      </c>
      <c r="P22" s="28">
        <v>1.6116379499435425</v>
      </c>
      <c r="Q22" s="28">
        <v>48.197311401367188</v>
      </c>
      <c r="R22" s="28">
        <v>54.514930725097656</v>
      </c>
      <c r="S22" s="130">
        <f t="shared" si="2"/>
        <v>3.1381613653398936</v>
      </c>
      <c r="T22" s="127">
        <v>46.691883087158203</v>
      </c>
      <c r="U22" s="28">
        <v>1.4643735885620117</v>
      </c>
      <c r="V22" s="28">
        <v>43.821708679199219</v>
      </c>
      <c r="W22" s="28">
        <v>49.562053680419922</v>
      </c>
      <c r="X22" s="138">
        <f t="shared" si="3"/>
        <v>3.1362487262047529</v>
      </c>
      <c r="Y22" s="149">
        <v>43.225727081298828</v>
      </c>
      <c r="Z22" s="29">
        <v>1.4196943044662476</v>
      </c>
      <c r="AA22" s="29">
        <v>40.443126678466797</v>
      </c>
      <c r="AB22" s="29">
        <v>46.008327484130859</v>
      </c>
      <c r="AC22" s="191">
        <f t="shared" si="4"/>
        <v>3.2843734514773812</v>
      </c>
      <c r="AD22" s="229">
        <v>41.767253875732422</v>
      </c>
      <c r="AE22" s="230">
        <v>1.4450976848602295</v>
      </c>
      <c r="AF22" s="230">
        <v>38.934864044189453</v>
      </c>
      <c r="AG22" s="230">
        <v>44.599647521972656</v>
      </c>
      <c r="AH22" s="230">
        <f t="shared" si="5"/>
        <v>3.4598819667669338</v>
      </c>
    </row>
    <row r="23" spans="1:34" s="19" customFormat="1" ht="15" customHeight="1" x14ac:dyDescent="0.25">
      <c r="A23" s="17"/>
      <c r="B23" s="374" t="s">
        <v>40</v>
      </c>
      <c r="C23" s="380" t="s">
        <v>6</v>
      </c>
      <c r="D23" s="30" t="s">
        <v>37</v>
      </c>
      <c r="E23" s="31">
        <v>7.1545567512512207</v>
      </c>
      <c r="F23" s="32">
        <v>0.65487092733383179</v>
      </c>
      <c r="G23" s="32">
        <v>5.8710098266601563</v>
      </c>
      <c r="H23" s="32">
        <v>8.4381036758422852</v>
      </c>
      <c r="I23" s="124">
        <f t="shared" ref="I23:I52" si="6">+F23/E23*100</f>
        <v>9.1532005420084914</v>
      </c>
      <c r="J23" s="145">
        <v>6.1950173377990723</v>
      </c>
      <c r="K23" s="32">
        <v>0.68367105722427368</v>
      </c>
      <c r="L23" s="32">
        <v>4.8550224304199219</v>
      </c>
      <c r="M23" s="32">
        <v>7.5350127220153809</v>
      </c>
      <c r="N23" s="139">
        <f t="shared" si="1"/>
        <v>11.035821531165627</v>
      </c>
      <c r="O23" s="142">
        <v>5.3980231285095215</v>
      </c>
      <c r="P23" s="32">
        <v>0.74858945608139038</v>
      </c>
      <c r="Q23" s="32">
        <v>3.9307880401611328</v>
      </c>
      <c r="R23" s="32">
        <v>6.8652586936950684</v>
      </c>
      <c r="S23" s="131">
        <f t="shared" si="2"/>
        <v>13.86784454715902</v>
      </c>
      <c r="T23" s="145">
        <v>4.3003072738647461</v>
      </c>
      <c r="U23" s="32">
        <v>0.59956640005111694</v>
      </c>
      <c r="V23" s="32">
        <v>3.125157356262207</v>
      </c>
      <c r="W23" s="32">
        <v>5.4754576683044434</v>
      </c>
      <c r="X23" s="139">
        <f t="shared" si="3"/>
        <v>13.942408341259723</v>
      </c>
      <c r="Y23" s="142">
        <v>5.105013370513916</v>
      </c>
      <c r="Z23" s="32">
        <v>0.70121556520462036</v>
      </c>
      <c r="AA23" s="32">
        <v>3.7306308746337891</v>
      </c>
      <c r="AB23" s="32">
        <v>6.479395866394043</v>
      </c>
      <c r="AC23" s="222">
        <f t="shared" si="4"/>
        <v>13.735822304693196</v>
      </c>
      <c r="AD23" s="227">
        <v>3.9170963764190674</v>
      </c>
      <c r="AE23" s="228">
        <v>0.63028448820114136</v>
      </c>
      <c r="AF23" s="228">
        <v>2.6817388534545898</v>
      </c>
      <c r="AG23" s="228">
        <v>5.1524538993835449</v>
      </c>
      <c r="AH23" s="228">
        <f t="shared" si="5"/>
        <v>16.090604560956322</v>
      </c>
    </row>
    <row r="24" spans="1:34" s="19" customFormat="1" ht="15" customHeight="1" x14ac:dyDescent="0.25">
      <c r="A24" s="17"/>
      <c r="B24" s="375"/>
      <c r="C24" s="379"/>
      <c r="D24" s="18" t="s">
        <v>2</v>
      </c>
      <c r="E24" s="24">
        <v>14.25090217590332</v>
      </c>
      <c r="F24" s="22">
        <v>0.90865856409072876</v>
      </c>
      <c r="G24" s="22">
        <v>12.469931602478027</v>
      </c>
      <c r="H24" s="22">
        <v>16.03187370300293</v>
      </c>
      <c r="I24" s="122">
        <f t="shared" si="6"/>
        <v>6.37614764928475</v>
      </c>
      <c r="J24" s="146">
        <v>14.689620018005371</v>
      </c>
      <c r="K24" s="22">
        <v>0.87513065338134766</v>
      </c>
      <c r="L24" s="22">
        <v>12.974364280700684</v>
      </c>
      <c r="M24" s="22">
        <v>16.404876708984375</v>
      </c>
      <c r="N24" s="137">
        <f t="shared" si="1"/>
        <v>5.9574764514581169</v>
      </c>
      <c r="O24" s="143">
        <v>12.207531929016113</v>
      </c>
      <c r="P24" s="22">
        <v>1.1399195194244385</v>
      </c>
      <c r="Q24" s="22">
        <v>9.9732894897460938</v>
      </c>
      <c r="R24" s="22">
        <v>14.441773414611816</v>
      </c>
      <c r="S24" s="129">
        <f t="shared" si="2"/>
        <v>9.3378377058753443</v>
      </c>
      <c r="T24" s="146">
        <v>11.422337532043457</v>
      </c>
      <c r="U24" s="22">
        <v>0.98097711801528931</v>
      </c>
      <c r="V24" s="22">
        <v>9.4996223449707031</v>
      </c>
      <c r="W24" s="22">
        <v>13.345052719116211</v>
      </c>
      <c r="X24" s="137">
        <f t="shared" si="3"/>
        <v>8.5882343720216809</v>
      </c>
      <c r="Y24" s="143">
        <v>11.815235137939453</v>
      </c>
      <c r="Z24" s="22">
        <v>1.011836051940918</v>
      </c>
      <c r="AA24" s="22">
        <v>9.8320369720458984</v>
      </c>
      <c r="AB24" s="22">
        <v>13.798434257507324</v>
      </c>
      <c r="AC24" s="190">
        <f t="shared" si="4"/>
        <v>8.5638249271218445</v>
      </c>
      <c r="AD24" s="225">
        <v>9.8209867477416992</v>
      </c>
      <c r="AE24" s="223">
        <v>0.92861354351043701</v>
      </c>
      <c r="AF24" s="223">
        <v>8.0009040832519531</v>
      </c>
      <c r="AG24" s="223">
        <v>11.641069412231445</v>
      </c>
      <c r="AH24" s="223">
        <f t="shared" si="5"/>
        <v>9.455399618821076</v>
      </c>
    </row>
    <row r="25" spans="1:34" s="19" customFormat="1" ht="15" customHeight="1" x14ac:dyDescent="0.25">
      <c r="A25" s="17"/>
      <c r="B25" s="375"/>
      <c r="C25" s="379"/>
      <c r="D25" s="18" t="s">
        <v>46</v>
      </c>
      <c r="E25" s="24">
        <v>5.499323844909668</v>
      </c>
      <c r="F25" s="22">
        <v>0.48388871550559998</v>
      </c>
      <c r="G25" s="22">
        <v>4.5509023666381836</v>
      </c>
      <c r="H25" s="22">
        <v>6.4477458000183105</v>
      </c>
      <c r="I25" s="122">
        <f t="shared" si="6"/>
        <v>8.7990583779404314</v>
      </c>
      <c r="J25" s="146">
        <v>4.4809150695800781</v>
      </c>
      <c r="K25" s="22">
        <v>0.44618797302246094</v>
      </c>
      <c r="L25" s="22">
        <v>3.606386661529541</v>
      </c>
      <c r="M25" s="22">
        <v>5.3554434776306152</v>
      </c>
      <c r="N25" s="137">
        <f t="shared" si="1"/>
        <v>9.9575190802327516</v>
      </c>
      <c r="O25" s="143">
        <v>5.715766429901123</v>
      </c>
      <c r="P25" s="22">
        <v>0.67473942041397095</v>
      </c>
      <c r="Q25" s="22">
        <v>4.3932771682739258</v>
      </c>
      <c r="R25" s="22">
        <v>7.0382556915283203</v>
      </c>
      <c r="S25" s="129">
        <f t="shared" si="2"/>
        <v>11.804880914730507</v>
      </c>
      <c r="T25" s="146">
        <v>5.3360385894775391</v>
      </c>
      <c r="U25" s="22">
        <v>0.61038434505462646</v>
      </c>
      <c r="V25" s="22">
        <v>4.1396851539611816</v>
      </c>
      <c r="W25" s="22">
        <v>6.5323920249938965</v>
      </c>
      <c r="X25" s="137">
        <f t="shared" si="3"/>
        <v>11.438904251147672</v>
      </c>
      <c r="Y25" s="143">
        <v>4.6316595077514648</v>
      </c>
      <c r="Z25" s="22">
        <v>0.57753086090087891</v>
      </c>
      <c r="AA25" s="22">
        <v>3.4996991157531738</v>
      </c>
      <c r="AB25" s="22">
        <v>5.7636198997497559</v>
      </c>
      <c r="AC25" s="190">
        <f t="shared" si="4"/>
        <v>12.469199429153488</v>
      </c>
      <c r="AD25" s="226">
        <v>5.2112727165222168</v>
      </c>
      <c r="AE25" s="224">
        <v>0.74340111017227173</v>
      </c>
      <c r="AF25" s="224">
        <v>3.7542064189910889</v>
      </c>
      <c r="AG25" s="224">
        <v>6.6683387756347656</v>
      </c>
      <c r="AH25" s="223">
        <f t="shared" si="5"/>
        <v>14.265250556075026</v>
      </c>
    </row>
    <row r="26" spans="1:34" s="19" customFormat="1" ht="15" customHeight="1" x14ac:dyDescent="0.25">
      <c r="A26" s="17"/>
      <c r="B26" s="375"/>
      <c r="C26" s="369" t="s">
        <v>28</v>
      </c>
      <c r="D26" s="18" t="s">
        <v>50</v>
      </c>
      <c r="E26" s="24">
        <v>17.884695053100586</v>
      </c>
      <c r="F26" s="22">
        <v>0.96259552240371704</v>
      </c>
      <c r="G26" s="22">
        <v>15.998007774353027</v>
      </c>
      <c r="H26" s="22">
        <v>19.771383285522461</v>
      </c>
      <c r="I26" s="122">
        <f t="shared" si="6"/>
        <v>5.3822305582830516</v>
      </c>
      <c r="J26" s="146">
        <v>24.374866485595703</v>
      </c>
      <c r="K26" s="22">
        <v>0.99459642171859741</v>
      </c>
      <c r="L26" s="22">
        <v>22.425457000732422</v>
      </c>
      <c r="M26" s="22">
        <v>26.324274063110352</v>
      </c>
      <c r="N26" s="137">
        <f t="shared" si="1"/>
        <v>4.0804179268278364</v>
      </c>
      <c r="O26" s="143">
        <v>20.532182693481445</v>
      </c>
      <c r="P26" s="22">
        <v>1.1380220651626587</v>
      </c>
      <c r="Q26" s="22">
        <v>18.301658630371094</v>
      </c>
      <c r="R26" s="22">
        <v>22.762704849243164</v>
      </c>
      <c r="S26" s="129">
        <f t="shared" si="2"/>
        <v>5.5426258481713093</v>
      </c>
      <c r="T26" s="146">
        <v>19.193853378295898</v>
      </c>
      <c r="U26" s="22">
        <v>1.3835905790328979</v>
      </c>
      <c r="V26" s="22">
        <v>16.482015609741211</v>
      </c>
      <c r="W26" s="22">
        <v>21.905691146850586</v>
      </c>
      <c r="X26" s="137">
        <f t="shared" si="3"/>
        <v>7.2085086395285272</v>
      </c>
      <c r="Y26" s="143">
        <v>16.247776031494141</v>
      </c>
      <c r="Z26" s="22">
        <v>1.0837918519973755</v>
      </c>
      <c r="AA26" s="22">
        <v>14.123543739318848</v>
      </c>
      <c r="AB26" s="22">
        <v>18.372007369995117</v>
      </c>
      <c r="AC26" s="190">
        <f t="shared" si="4"/>
        <v>6.670401228430217</v>
      </c>
      <c r="AD26" s="225">
        <v>13.77393913269043</v>
      </c>
      <c r="AE26" s="223">
        <v>1.2091367244720459</v>
      </c>
      <c r="AF26" s="223">
        <v>11.404030799865723</v>
      </c>
      <c r="AG26" s="223">
        <v>16.14384651184082</v>
      </c>
      <c r="AH26" s="223">
        <f t="shared" si="5"/>
        <v>8.7784381274223637</v>
      </c>
    </row>
    <row r="27" spans="1:34" s="19" customFormat="1" ht="15" customHeight="1" x14ac:dyDescent="0.25">
      <c r="A27" s="17"/>
      <c r="B27" s="375"/>
      <c r="C27" s="369"/>
      <c r="D27" s="18" t="s">
        <v>51</v>
      </c>
      <c r="E27" s="24">
        <v>10.757753372192383</v>
      </c>
      <c r="F27" s="22">
        <v>0.79317200183868408</v>
      </c>
      <c r="G27" s="22">
        <v>9.2031354904174805</v>
      </c>
      <c r="H27" s="22">
        <v>12.312370300292969</v>
      </c>
      <c r="I27" s="122">
        <f t="shared" si="6"/>
        <v>7.3730264526136748</v>
      </c>
      <c r="J27" s="146">
        <v>11.091177940368652</v>
      </c>
      <c r="K27" s="22">
        <v>0.94142335653305054</v>
      </c>
      <c r="L27" s="22">
        <v>9.2459878921508789</v>
      </c>
      <c r="M27" s="22">
        <v>12.936367988586426</v>
      </c>
      <c r="N27" s="137">
        <f t="shared" si="1"/>
        <v>8.488037624088097</v>
      </c>
      <c r="O27" s="143">
        <v>11.38520622253418</v>
      </c>
      <c r="P27" s="22">
        <v>1.2001242637634277</v>
      </c>
      <c r="Q27" s="22">
        <v>9.0329627990722656</v>
      </c>
      <c r="R27" s="22">
        <v>13.737449645996094</v>
      </c>
      <c r="S27" s="129">
        <f t="shared" si="2"/>
        <v>10.541084986129462</v>
      </c>
      <c r="T27" s="146">
        <v>9.8295373916625977</v>
      </c>
      <c r="U27" s="22">
        <v>0.99932879209518433</v>
      </c>
      <c r="V27" s="22">
        <v>7.8708529472351074</v>
      </c>
      <c r="W27" s="22">
        <v>11.788222312927246</v>
      </c>
      <c r="X27" s="137">
        <f t="shared" si="3"/>
        <v>10.166590270492422</v>
      </c>
      <c r="Y27" s="143">
        <v>9.4928989410400391</v>
      </c>
      <c r="Z27" s="22">
        <v>1.1937427520751953</v>
      </c>
      <c r="AA27" s="22">
        <v>7.1531634330749512</v>
      </c>
      <c r="AB27" s="22">
        <v>11.832634925842285</v>
      </c>
      <c r="AC27" s="190">
        <f t="shared" si="4"/>
        <v>12.575112823695658</v>
      </c>
      <c r="AD27" s="225">
        <v>7.5074934959411621</v>
      </c>
      <c r="AE27" s="223">
        <v>1.175513744354248</v>
      </c>
      <c r="AF27" s="223">
        <v>5.203486442565918</v>
      </c>
      <c r="AG27" s="223">
        <v>9.8115005493164063</v>
      </c>
      <c r="AH27" s="223">
        <f t="shared" si="5"/>
        <v>15.657872297721944</v>
      </c>
    </row>
    <row r="28" spans="1:34" s="19" customFormat="1" ht="15" customHeight="1" x14ac:dyDescent="0.25">
      <c r="A28" s="17"/>
      <c r="B28" s="375"/>
      <c r="C28" s="369"/>
      <c r="D28" s="18" t="s">
        <v>38</v>
      </c>
      <c r="E28" s="24">
        <v>6.2807059288024902</v>
      </c>
      <c r="F28" s="22">
        <v>0.65941643714904785</v>
      </c>
      <c r="G28" s="22">
        <v>4.9882497787475586</v>
      </c>
      <c r="H28" s="22">
        <v>7.5731620788574219</v>
      </c>
      <c r="I28" s="122">
        <f t="shared" si="6"/>
        <v>10.499081546312349</v>
      </c>
      <c r="J28" s="146">
        <v>5.5249619483947754</v>
      </c>
      <c r="K28" s="22">
        <v>0.61145538091659546</v>
      </c>
      <c r="L28" s="22">
        <v>4.3265094757080078</v>
      </c>
      <c r="M28" s="22">
        <v>6.723414421081543</v>
      </c>
      <c r="N28" s="137">
        <f t="shared" si="1"/>
        <v>11.067141939217299</v>
      </c>
      <c r="O28" s="143">
        <v>4.7170028686523438</v>
      </c>
      <c r="P28" s="22">
        <v>0.73944336175918579</v>
      </c>
      <c r="Q28" s="22">
        <v>3.2676937580108643</v>
      </c>
      <c r="R28" s="22">
        <v>6.1663117408752441</v>
      </c>
      <c r="S28" s="129">
        <f t="shared" si="2"/>
        <v>15.676127031282602</v>
      </c>
      <c r="T28" s="146">
        <v>3.7656533718109131</v>
      </c>
      <c r="U28" s="22">
        <v>0.58089160919189453</v>
      </c>
      <c r="V28" s="22">
        <v>2.6271059513092041</v>
      </c>
      <c r="W28" s="22">
        <v>4.9042010307312012</v>
      </c>
      <c r="X28" s="137">
        <f t="shared" si="3"/>
        <v>15.426050988663945</v>
      </c>
      <c r="Y28" s="143">
        <v>4.1256618499755859</v>
      </c>
      <c r="Z28" s="22">
        <v>0.72822564840316772</v>
      </c>
      <c r="AA28" s="22">
        <v>2.6983394622802734</v>
      </c>
      <c r="AB28" s="22">
        <v>5.5529837608337402</v>
      </c>
      <c r="AC28" s="190">
        <f t="shared" si="4"/>
        <v>17.65112301696459</v>
      </c>
      <c r="AD28" s="225">
        <v>3.2711219787597656</v>
      </c>
      <c r="AE28" s="223">
        <v>0.58274710178375244</v>
      </c>
      <c r="AF28" s="223">
        <v>2.1289374828338623</v>
      </c>
      <c r="AG28" s="223">
        <v>4.4133062362670898</v>
      </c>
      <c r="AH28" s="223">
        <f t="shared" si="5"/>
        <v>17.814899767348297</v>
      </c>
    </row>
    <row r="29" spans="1:34" s="19" customFormat="1" ht="15" customHeight="1" x14ac:dyDescent="0.25">
      <c r="A29" s="17"/>
      <c r="B29" s="375"/>
      <c r="C29" s="369"/>
      <c r="D29" s="18" t="s">
        <v>52</v>
      </c>
      <c r="E29" s="24">
        <v>16.046415328979492</v>
      </c>
      <c r="F29" s="22">
        <v>0.96996885538101196</v>
      </c>
      <c r="G29" s="22">
        <v>14.145276069641113</v>
      </c>
      <c r="H29" s="22">
        <v>17.947553634643555</v>
      </c>
      <c r="I29" s="122">
        <f t="shared" si="6"/>
        <v>6.0447697226761194</v>
      </c>
      <c r="J29" s="146">
        <v>17.39958381652832</v>
      </c>
      <c r="K29" s="22">
        <v>1.0879923105239868</v>
      </c>
      <c r="L29" s="22">
        <v>15.267119407653809</v>
      </c>
      <c r="M29" s="22">
        <v>19.532049179077148</v>
      </c>
      <c r="N29" s="137">
        <f t="shared" si="1"/>
        <v>6.2529789332689347</v>
      </c>
      <c r="O29" s="143">
        <v>16.050811767578125</v>
      </c>
      <c r="P29" s="22">
        <v>1.3932586908340454</v>
      </c>
      <c r="Q29" s="22">
        <v>13.320023536682129</v>
      </c>
      <c r="R29" s="22">
        <v>18.781597137451172</v>
      </c>
      <c r="S29" s="129">
        <f t="shared" si="2"/>
        <v>8.6803004795580598</v>
      </c>
      <c r="T29" s="146">
        <v>14.197249412536621</v>
      </c>
      <c r="U29" s="22">
        <v>1.2653439044952393</v>
      </c>
      <c r="V29" s="22">
        <v>11.717175483703613</v>
      </c>
      <c r="W29" s="22">
        <v>16.677322387695313</v>
      </c>
      <c r="X29" s="137">
        <f t="shared" si="3"/>
        <v>8.9125989670780914</v>
      </c>
      <c r="Y29" s="143">
        <v>13.539345741271973</v>
      </c>
      <c r="Z29" s="22">
        <v>1.1784462928771973</v>
      </c>
      <c r="AA29" s="22">
        <v>11.22959041595459</v>
      </c>
      <c r="AB29" s="22">
        <v>15.849100112915039</v>
      </c>
      <c r="AC29" s="190">
        <f t="shared" si="4"/>
        <v>8.7038643919472474</v>
      </c>
      <c r="AD29" s="225">
        <v>12.102904319763184</v>
      </c>
      <c r="AE29" s="223">
        <v>1.1981699466705322</v>
      </c>
      <c r="AF29" s="223">
        <v>9.754490852355957</v>
      </c>
      <c r="AG29" s="223">
        <v>14.45131778717041</v>
      </c>
      <c r="AH29" s="223">
        <f t="shared" si="5"/>
        <v>9.8998547374617001</v>
      </c>
    </row>
    <row r="30" spans="1:34" s="19" customFormat="1" ht="15" customHeight="1" x14ac:dyDescent="0.25">
      <c r="A30" s="17"/>
      <c r="B30" s="375"/>
      <c r="C30" s="369" t="s">
        <v>8</v>
      </c>
      <c r="D30" s="18" t="s">
        <v>3</v>
      </c>
      <c r="E30" s="24">
        <v>13.769718170166016</v>
      </c>
      <c r="F30" s="22">
        <v>0.75086325407028198</v>
      </c>
      <c r="G30" s="22">
        <v>12.298026084899902</v>
      </c>
      <c r="H30" s="22">
        <v>15.241410255432129</v>
      </c>
      <c r="I30" s="122">
        <f t="shared" si="6"/>
        <v>5.4530037927510406</v>
      </c>
      <c r="J30" s="146">
        <v>11.482212066650391</v>
      </c>
      <c r="K30" s="22">
        <v>0.79574525356292725</v>
      </c>
      <c r="L30" s="22">
        <v>9.922551155090332</v>
      </c>
      <c r="M30" s="22">
        <v>13.041872024536133</v>
      </c>
      <c r="N30" s="137">
        <f t="shared" si="1"/>
        <v>6.9302434839549454</v>
      </c>
      <c r="O30" s="143">
        <v>13.135793685913086</v>
      </c>
      <c r="P30" s="22">
        <v>0.97940659523010254</v>
      </c>
      <c r="Q30" s="22">
        <v>11.216156959533691</v>
      </c>
      <c r="R30" s="22">
        <v>15.055431365966797</v>
      </c>
      <c r="S30" s="129">
        <f t="shared" si="2"/>
        <v>7.4560138401109697</v>
      </c>
      <c r="T30" s="146">
        <v>13.153818130493164</v>
      </c>
      <c r="U30" s="22">
        <v>0.94494527578353882</v>
      </c>
      <c r="V30" s="22">
        <v>11.301725387573242</v>
      </c>
      <c r="W30" s="22">
        <v>15.005910873413086</v>
      </c>
      <c r="X30" s="137">
        <f t="shared" si="3"/>
        <v>7.1838097988672036</v>
      </c>
      <c r="Y30" s="143">
        <v>18.039825439453125</v>
      </c>
      <c r="Z30" s="22">
        <v>1.0228683948516846</v>
      </c>
      <c r="AA30" s="22">
        <v>16.035003662109375</v>
      </c>
      <c r="AB30" s="22">
        <v>20.044647216796875</v>
      </c>
      <c r="AC30" s="190">
        <f t="shared" si="4"/>
        <v>5.6700570539594572</v>
      </c>
      <c r="AD30" s="225">
        <v>15.956062316894531</v>
      </c>
      <c r="AE30" s="223">
        <v>1.122934103012085</v>
      </c>
      <c r="AF30" s="223">
        <v>13.755111694335938</v>
      </c>
      <c r="AG30" s="223">
        <v>18.157012939453125</v>
      </c>
      <c r="AH30" s="223">
        <f t="shared" si="5"/>
        <v>7.0376643103424366</v>
      </c>
    </row>
    <row r="31" spans="1:34" s="19" customFormat="1" ht="15" customHeight="1" x14ac:dyDescent="0.25">
      <c r="A31" s="17"/>
      <c r="B31" s="375"/>
      <c r="C31" s="369"/>
      <c r="D31" s="18" t="s">
        <v>4</v>
      </c>
      <c r="E31" s="24">
        <v>17.155778884887695</v>
      </c>
      <c r="F31" s="22">
        <v>0.78694033622741699</v>
      </c>
      <c r="G31" s="22">
        <v>15.613375663757324</v>
      </c>
      <c r="H31" s="22">
        <v>18.69818115234375</v>
      </c>
      <c r="I31" s="122">
        <f t="shared" si="6"/>
        <v>4.5870277386276097</v>
      </c>
      <c r="J31" s="146">
        <v>15.354073524475098</v>
      </c>
      <c r="K31" s="22">
        <v>0.85651546716690063</v>
      </c>
      <c r="L31" s="22">
        <v>13.67530345916748</v>
      </c>
      <c r="M31" s="22">
        <v>17.032844543457031</v>
      </c>
      <c r="N31" s="137">
        <f t="shared" si="1"/>
        <v>5.5784249424204964</v>
      </c>
      <c r="O31" s="143">
        <v>13.155734062194824</v>
      </c>
      <c r="P31" s="22">
        <v>0.92172789573669434</v>
      </c>
      <c r="Q31" s="22">
        <v>11.349147796630859</v>
      </c>
      <c r="R31" s="22">
        <v>14.962321281433105</v>
      </c>
      <c r="S31" s="129">
        <f t="shared" si="2"/>
        <v>7.0062825181715391</v>
      </c>
      <c r="T31" s="146">
        <v>16.188482284545898</v>
      </c>
      <c r="U31" s="22">
        <v>0.93062502145767212</v>
      </c>
      <c r="V31" s="22">
        <v>14.364458084106445</v>
      </c>
      <c r="W31" s="22">
        <v>18.012508392333984</v>
      </c>
      <c r="X31" s="137">
        <f t="shared" si="3"/>
        <v>5.748686041717944</v>
      </c>
      <c r="Y31" s="143">
        <v>16.06396484375</v>
      </c>
      <c r="Z31" s="22">
        <v>0.98450964689254761</v>
      </c>
      <c r="AA31" s="22">
        <v>14.134325981140137</v>
      </c>
      <c r="AB31" s="22">
        <v>17.99360466003418</v>
      </c>
      <c r="AC31" s="190">
        <f t="shared" si="4"/>
        <v>6.128684023331826</v>
      </c>
      <c r="AD31" s="225">
        <v>9.7145977020263672</v>
      </c>
      <c r="AE31" s="223">
        <v>0.92851674556732178</v>
      </c>
      <c r="AF31" s="223">
        <v>7.8947052955627441</v>
      </c>
      <c r="AG31" s="223">
        <v>11.534490585327148</v>
      </c>
      <c r="AH31" s="223">
        <f t="shared" si="5"/>
        <v>9.5579536492143422</v>
      </c>
    </row>
    <row r="32" spans="1:34" s="19" customFormat="1" ht="15" customHeight="1" x14ac:dyDescent="0.25">
      <c r="A32" s="17"/>
      <c r="B32" s="375"/>
      <c r="C32" s="369"/>
      <c r="D32" s="18" t="s">
        <v>47</v>
      </c>
      <c r="E32" s="24">
        <v>6.846043586730957</v>
      </c>
      <c r="F32" s="22">
        <v>0.66636919975280762</v>
      </c>
      <c r="G32" s="22">
        <v>5.5399599075317383</v>
      </c>
      <c r="H32" s="22">
        <v>8.1521272659301758</v>
      </c>
      <c r="I32" s="122">
        <f t="shared" si="6"/>
        <v>9.7336394562892998</v>
      </c>
      <c r="J32" s="146">
        <v>5.6467533111572266</v>
      </c>
      <c r="K32" s="22">
        <v>0.63354897499084473</v>
      </c>
      <c r="L32" s="22">
        <v>4.4049973487854004</v>
      </c>
      <c r="M32" s="22">
        <v>6.8885097503662109</v>
      </c>
      <c r="N32" s="137">
        <f t="shared" si="1"/>
        <v>11.219703430979303</v>
      </c>
      <c r="O32" s="143">
        <v>4.8040933609008789</v>
      </c>
      <c r="P32" s="22">
        <v>0.71092778444290161</v>
      </c>
      <c r="Q32" s="22">
        <v>3.410675048828125</v>
      </c>
      <c r="R32" s="22">
        <v>6.1975116729736328</v>
      </c>
      <c r="S32" s="129">
        <f t="shared" si="2"/>
        <v>14.798375698293803</v>
      </c>
      <c r="T32" s="146">
        <v>4.403383731842041</v>
      </c>
      <c r="U32" s="22">
        <v>0.56581711769104004</v>
      </c>
      <c r="V32" s="22">
        <v>3.2943823337554932</v>
      </c>
      <c r="W32" s="22">
        <v>5.512385368347168</v>
      </c>
      <c r="X32" s="137">
        <f t="shared" si="3"/>
        <v>12.849598221464682</v>
      </c>
      <c r="Y32" s="143">
        <v>5.3034639358520508</v>
      </c>
      <c r="Z32" s="22">
        <v>0.70419979095458984</v>
      </c>
      <c r="AA32" s="22">
        <v>3.9232323169708252</v>
      </c>
      <c r="AB32" s="22">
        <v>6.6836957931518555</v>
      </c>
      <c r="AC32" s="190">
        <f t="shared" si="4"/>
        <v>13.278110296821573</v>
      </c>
      <c r="AD32" s="225">
        <v>4.1163129806518555</v>
      </c>
      <c r="AE32" s="223">
        <v>0.58218628168106079</v>
      </c>
      <c r="AF32" s="223">
        <v>2.9752278327941895</v>
      </c>
      <c r="AG32" s="223">
        <v>5.2573981285095215</v>
      </c>
      <c r="AH32" s="223">
        <f t="shared" si="5"/>
        <v>14.143392021392559</v>
      </c>
    </row>
    <row r="33" spans="1:34" s="19" customFormat="1" ht="15" customHeight="1" x14ac:dyDescent="0.25">
      <c r="A33" s="17"/>
      <c r="B33" s="375"/>
      <c r="C33" s="369"/>
      <c r="D33" s="18" t="s">
        <v>53</v>
      </c>
      <c r="E33" s="24">
        <v>79.791236877441406</v>
      </c>
      <c r="F33" s="22">
        <v>0.76523774862289429</v>
      </c>
      <c r="G33" s="22">
        <v>78.291366577148438</v>
      </c>
      <c r="H33" s="22">
        <v>81.291099548339844</v>
      </c>
      <c r="I33" s="122">
        <f t="shared" si="6"/>
        <v>0.9590498638319046</v>
      </c>
      <c r="J33" s="146">
        <v>80.753318786621094</v>
      </c>
      <c r="K33" s="22">
        <v>0.83873707056045532</v>
      </c>
      <c r="L33" s="22">
        <v>79.109390258789063</v>
      </c>
      <c r="M33" s="22">
        <v>82.397239685058594</v>
      </c>
      <c r="N33" s="137">
        <f t="shared" si="1"/>
        <v>1.0386409910615515</v>
      </c>
      <c r="O33" s="143">
        <v>79.82867431640625</v>
      </c>
      <c r="P33" s="22">
        <v>1.0541635751724243</v>
      </c>
      <c r="Q33" s="22">
        <v>77.76251220703125</v>
      </c>
      <c r="R33" s="22">
        <v>81.89483642578125</v>
      </c>
      <c r="S33" s="129">
        <f t="shared" si="2"/>
        <v>1.3205324830952059</v>
      </c>
      <c r="T33" s="146">
        <v>78.531036376953125</v>
      </c>
      <c r="U33" s="22">
        <v>0.95131397247314453</v>
      </c>
      <c r="V33" s="22">
        <v>76.666465759277344</v>
      </c>
      <c r="W33" s="22">
        <v>80.395614624023438</v>
      </c>
      <c r="X33" s="137">
        <f t="shared" si="3"/>
        <v>1.2113859900011852</v>
      </c>
      <c r="Y33" s="143">
        <v>78.524520874023438</v>
      </c>
      <c r="Z33" s="22">
        <v>1.0615479946136475</v>
      </c>
      <c r="AA33" s="22">
        <v>76.443885803222656</v>
      </c>
      <c r="AB33" s="22">
        <v>80.605155944824219</v>
      </c>
      <c r="AC33" s="190">
        <f t="shared" si="4"/>
        <v>1.351868158885916</v>
      </c>
      <c r="AD33" s="225">
        <v>79.174385070800781</v>
      </c>
      <c r="AE33" s="223">
        <v>1.1534725427627563</v>
      </c>
      <c r="AF33" s="223">
        <v>76.913581848144531</v>
      </c>
      <c r="AG33" s="223">
        <v>81.435195922851563</v>
      </c>
      <c r="AH33" s="223">
        <f t="shared" si="5"/>
        <v>1.4568759097166044</v>
      </c>
    </row>
    <row r="34" spans="1:34" s="19" customFormat="1" ht="15" customHeight="1" x14ac:dyDescent="0.25">
      <c r="A34" s="17"/>
      <c r="B34" s="375"/>
      <c r="C34" s="369"/>
      <c r="D34" s="18" t="s">
        <v>45</v>
      </c>
      <c r="E34" s="24">
        <v>13.965178489685059</v>
      </c>
      <c r="F34" s="22">
        <v>0.75351536273956299</v>
      </c>
      <c r="G34" s="22">
        <v>12.488288879394531</v>
      </c>
      <c r="H34" s="22">
        <v>15.442069053649902</v>
      </c>
      <c r="I34" s="122">
        <f t="shared" si="6"/>
        <v>5.3956729825982785</v>
      </c>
      <c r="J34" s="146">
        <v>12.876797676086426</v>
      </c>
      <c r="K34" s="22">
        <v>0.84707742929458618</v>
      </c>
      <c r="L34" s="22">
        <v>11.216526031494141</v>
      </c>
      <c r="M34" s="22">
        <v>14.537069320678711</v>
      </c>
      <c r="N34" s="137">
        <f t="shared" si="1"/>
        <v>6.5783236686843232</v>
      </c>
      <c r="O34" s="143">
        <v>12.109272003173828</v>
      </c>
      <c r="P34" s="22">
        <v>0.82097804546356201</v>
      </c>
      <c r="Q34" s="22">
        <v>10.500155448913574</v>
      </c>
      <c r="R34" s="22">
        <v>13.718389511108398</v>
      </c>
      <c r="S34" s="129">
        <f t="shared" si="2"/>
        <v>6.7797473312052494</v>
      </c>
      <c r="T34" s="146">
        <v>11.894325256347656</v>
      </c>
      <c r="U34" s="22">
        <v>0.90395760536193848</v>
      </c>
      <c r="V34" s="22">
        <v>10.12256908416748</v>
      </c>
      <c r="W34" s="22">
        <v>13.666082382202148</v>
      </c>
      <c r="X34" s="137">
        <f t="shared" si="3"/>
        <v>7.5999065594706403</v>
      </c>
      <c r="Y34" s="143">
        <v>12.556272506713867</v>
      </c>
      <c r="Z34" s="22">
        <v>1.0054444074630737</v>
      </c>
      <c r="AA34" s="22">
        <v>10.585601806640625</v>
      </c>
      <c r="AB34" s="22">
        <v>14.526943206787109</v>
      </c>
      <c r="AC34" s="190">
        <f t="shared" si="4"/>
        <v>8.0075070601204317</v>
      </c>
      <c r="AD34" s="225">
        <v>11.761072158813477</v>
      </c>
      <c r="AE34" s="223">
        <v>0.92919224500656128</v>
      </c>
      <c r="AF34" s="223">
        <v>9.9398555755615234</v>
      </c>
      <c r="AG34" s="223">
        <v>13.58228874206543</v>
      </c>
      <c r="AH34" s="223">
        <f t="shared" si="5"/>
        <v>7.900574305296189</v>
      </c>
    </row>
    <row r="35" spans="1:34" s="19" customFormat="1" ht="15" customHeight="1" x14ac:dyDescent="0.25">
      <c r="A35" s="17"/>
      <c r="B35" s="375"/>
      <c r="C35" s="369" t="s">
        <v>9</v>
      </c>
      <c r="D35" s="18" t="s">
        <v>48</v>
      </c>
      <c r="E35" s="24">
        <v>5.4668121337890625</v>
      </c>
      <c r="F35" s="22">
        <v>0.64070606231689453</v>
      </c>
      <c r="G35" s="22">
        <v>4.2110280990600586</v>
      </c>
      <c r="H35" s="22">
        <v>6.7225956916809082</v>
      </c>
      <c r="I35" s="122">
        <f t="shared" si="6"/>
        <v>11.719920982044417</v>
      </c>
      <c r="J35" s="146">
        <v>4.3251805305480957</v>
      </c>
      <c r="K35" s="22">
        <v>0.5542261004447937</v>
      </c>
      <c r="L35" s="22">
        <v>3.2388973236083984</v>
      </c>
      <c r="M35" s="22">
        <v>5.411463737487793</v>
      </c>
      <c r="N35" s="137">
        <f t="shared" si="1"/>
        <v>12.813941441990192</v>
      </c>
      <c r="O35" s="143">
        <v>3.9898190498352051</v>
      </c>
      <c r="P35" s="22">
        <v>0.63767087459564209</v>
      </c>
      <c r="Q35" s="22">
        <v>2.7399840354919434</v>
      </c>
      <c r="R35" s="22">
        <v>5.2396540641784668</v>
      </c>
      <c r="S35" s="129">
        <f t="shared" si="2"/>
        <v>15.982450999174521</v>
      </c>
      <c r="T35" s="146">
        <v>4.3348636627197266</v>
      </c>
      <c r="U35" s="22">
        <v>0.70169776678085327</v>
      </c>
      <c r="V35" s="22">
        <v>2.959536075592041</v>
      </c>
      <c r="W35" s="22">
        <v>5.7101912498474121</v>
      </c>
      <c r="X35" s="137">
        <f t="shared" si="3"/>
        <v>16.187308791635736</v>
      </c>
      <c r="Y35" s="143">
        <v>2.7706441879272461</v>
      </c>
      <c r="Z35" s="22">
        <v>0.53360831737518311</v>
      </c>
      <c r="AA35" s="22">
        <v>1.7247718572616577</v>
      </c>
      <c r="AB35" s="22">
        <v>3.8165163993835449</v>
      </c>
      <c r="AC35" s="190">
        <f t="shared" si="4"/>
        <v>19.259359238559686</v>
      </c>
      <c r="AD35" s="225">
        <v>2.5149374008178711</v>
      </c>
      <c r="AE35" s="223">
        <v>0.48041969537734985</v>
      </c>
      <c r="AF35" s="223">
        <v>1.5733147859573364</v>
      </c>
      <c r="AG35" s="223">
        <v>3.4565601348876953</v>
      </c>
      <c r="AH35" s="223">
        <f t="shared" si="5"/>
        <v>19.102650237779866</v>
      </c>
    </row>
    <row r="36" spans="1:34" s="19" customFormat="1" ht="15" customHeight="1" x14ac:dyDescent="0.25">
      <c r="A36" s="17"/>
      <c r="B36" s="375"/>
      <c r="C36" s="369"/>
      <c r="D36" s="18" t="s">
        <v>5</v>
      </c>
      <c r="E36" s="24">
        <v>13.800533294677734</v>
      </c>
      <c r="F36" s="22">
        <v>0.89113420248031616</v>
      </c>
      <c r="G36" s="22">
        <v>12.053910255432129</v>
      </c>
      <c r="H36" s="22">
        <v>15.54715633392334</v>
      </c>
      <c r="I36" s="122">
        <f t="shared" si="6"/>
        <v>6.4572446836093489</v>
      </c>
      <c r="J36" s="146">
        <v>10.003076553344727</v>
      </c>
      <c r="K36" s="22">
        <v>0.86474239826202393</v>
      </c>
      <c r="L36" s="22">
        <v>8.3081808090209961</v>
      </c>
      <c r="M36" s="22">
        <v>11.697971343994141</v>
      </c>
      <c r="N36" s="137">
        <f t="shared" si="1"/>
        <v>8.6447643747450904</v>
      </c>
      <c r="O36" s="143">
        <v>10.443332672119141</v>
      </c>
      <c r="P36" s="22">
        <v>1.0360009670257568</v>
      </c>
      <c r="Q36" s="22">
        <v>8.4127702713012695</v>
      </c>
      <c r="R36" s="22">
        <v>12.473894119262695</v>
      </c>
      <c r="S36" s="129">
        <f t="shared" si="2"/>
        <v>9.9202141648862519</v>
      </c>
      <c r="T36" s="146">
        <v>9.7254362106323242</v>
      </c>
      <c r="U36" s="22">
        <v>0.84403133392333984</v>
      </c>
      <c r="V36" s="22">
        <v>8.0711345672607422</v>
      </c>
      <c r="W36" s="22">
        <v>11.379737854003906</v>
      </c>
      <c r="X36" s="137">
        <f t="shared" si="3"/>
        <v>8.6785961641556337</v>
      </c>
      <c r="Y36" s="143">
        <v>9.7375421524047852</v>
      </c>
      <c r="Z36" s="22">
        <v>0.97821307182312012</v>
      </c>
      <c r="AA36" s="22">
        <v>7.820244312286377</v>
      </c>
      <c r="AB36" s="22">
        <v>11.654839515686035</v>
      </c>
      <c r="AC36" s="190">
        <f t="shared" si="4"/>
        <v>10.045790370022074</v>
      </c>
      <c r="AD36" s="225">
        <v>9.6032743453979492</v>
      </c>
      <c r="AE36" s="223">
        <v>1.1381361484527588</v>
      </c>
      <c r="AF36" s="223">
        <v>7.3725275993347168</v>
      </c>
      <c r="AG36" s="223">
        <v>11.83402156829834</v>
      </c>
      <c r="AH36" s="223">
        <f t="shared" si="5"/>
        <v>11.851542583474904</v>
      </c>
    </row>
    <row r="37" spans="1:34" s="19" customFormat="1" ht="15" customHeight="1" thickBot="1" x14ac:dyDescent="0.3">
      <c r="A37" s="17"/>
      <c r="B37" s="377"/>
      <c r="C37" s="378"/>
      <c r="D37" s="25" t="s">
        <v>49</v>
      </c>
      <c r="E37" s="33">
        <v>28.921432495117188</v>
      </c>
      <c r="F37" s="28">
        <v>1.8733474016189575</v>
      </c>
      <c r="G37" s="28">
        <v>25.249670028686523</v>
      </c>
      <c r="H37" s="28">
        <v>32.593193054199219</v>
      </c>
      <c r="I37" s="123">
        <f t="shared" si="6"/>
        <v>6.4773672671131877</v>
      </c>
      <c r="J37" s="147">
        <v>31.431634902954102</v>
      </c>
      <c r="K37" s="28">
        <v>2.1736207008361816</v>
      </c>
      <c r="L37" s="28">
        <v>27.171337127685547</v>
      </c>
      <c r="M37" s="28">
        <v>35.691928863525391</v>
      </c>
      <c r="N37" s="138">
        <f t="shared" si="1"/>
        <v>6.9153917941185234</v>
      </c>
      <c r="O37" s="144">
        <v>28.560985565185547</v>
      </c>
      <c r="P37" s="28">
        <v>2.409151554107666</v>
      </c>
      <c r="Q37" s="28">
        <v>23.839048385620117</v>
      </c>
      <c r="R37" s="28">
        <v>33.282920837402344</v>
      </c>
      <c r="S37" s="130">
        <f t="shared" si="2"/>
        <v>8.4351135173861245</v>
      </c>
      <c r="T37" s="147">
        <v>22.128334045410156</v>
      </c>
      <c r="U37" s="28">
        <v>2.0904159545898438</v>
      </c>
      <c r="V37" s="28">
        <v>18.031118392944336</v>
      </c>
      <c r="W37" s="28">
        <v>26.225547790527344</v>
      </c>
      <c r="X37" s="138">
        <f t="shared" si="3"/>
        <v>9.4467841560057995</v>
      </c>
      <c r="Y37" s="144">
        <v>18.431802749633789</v>
      </c>
      <c r="Z37" s="28">
        <v>1.8975591659545898</v>
      </c>
      <c r="AA37" s="28">
        <v>14.712587356567383</v>
      </c>
      <c r="AB37" s="28">
        <v>22.151018142700195</v>
      </c>
      <c r="AC37" s="191">
        <f t="shared" si="4"/>
        <v>10.295027522428816</v>
      </c>
      <c r="AD37" s="229">
        <v>16.530084609985352</v>
      </c>
      <c r="AE37" s="230">
        <v>1.8208303451538086</v>
      </c>
      <c r="AF37" s="230">
        <v>12.961257934570313</v>
      </c>
      <c r="AG37" s="230">
        <v>20.098913192749023</v>
      </c>
      <c r="AH37" s="230">
        <f t="shared" si="5"/>
        <v>11.0152512108371</v>
      </c>
    </row>
    <row r="38" spans="1:34" s="19" customFormat="1" ht="15" customHeight="1" x14ac:dyDescent="0.25">
      <c r="A38" s="17"/>
      <c r="B38" s="374" t="s">
        <v>39</v>
      </c>
      <c r="C38" s="374" t="s">
        <v>6</v>
      </c>
      <c r="D38" s="30" t="s">
        <v>37</v>
      </c>
      <c r="E38" s="31">
        <v>11.884666442871094</v>
      </c>
      <c r="F38" s="32">
        <v>0.82423287630081177</v>
      </c>
      <c r="G38" s="32">
        <v>10.269169807434082</v>
      </c>
      <c r="H38" s="32">
        <v>13.500162124633789</v>
      </c>
      <c r="I38" s="124">
        <f t="shared" si="6"/>
        <v>6.9352630152714143</v>
      </c>
      <c r="J38" s="145">
        <v>12.067702293395996</v>
      </c>
      <c r="K38" s="32">
        <v>0.86220061779022217</v>
      </c>
      <c r="L38" s="32">
        <v>10.377788543701172</v>
      </c>
      <c r="M38" s="32">
        <v>13.757615089416504</v>
      </c>
      <c r="N38" s="139">
        <f t="shared" si="1"/>
        <v>7.1446957906979369</v>
      </c>
      <c r="O38" s="142">
        <v>11.147307395935059</v>
      </c>
      <c r="P38" s="32">
        <v>1.2753221988677979</v>
      </c>
      <c r="Q38" s="32">
        <v>8.6476755142211914</v>
      </c>
      <c r="R38" s="32">
        <v>13.646938323974609</v>
      </c>
      <c r="S38" s="131">
        <f t="shared" si="2"/>
        <v>11.440630042487685</v>
      </c>
      <c r="T38" s="145">
        <v>8.978428840637207</v>
      </c>
      <c r="U38" s="32">
        <v>0.99090248346328735</v>
      </c>
      <c r="V38" s="32">
        <v>7.036259651184082</v>
      </c>
      <c r="W38" s="32">
        <v>10.920597076416016</v>
      </c>
      <c r="X38" s="139">
        <f t="shared" si="3"/>
        <v>11.036479778938272</v>
      </c>
      <c r="Y38" s="142">
        <v>8.7551069259643555</v>
      </c>
      <c r="Z38" s="32">
        <v>0.95372891426086426</v>
      </c>
      <c r="AA38" s="32">
        <v>6.8857979774475098</v>
      </c>
      <c r="AB38" s="32">
        <v>10.624415397644043</v>
      </c>
      <c r="AC38" s="222">
        <f t="shared" si="4"/>
        <v>10.893401100933021</v>
      </c>
      <c r="AD38" s="227">
        <v>10.090306282043457</v>
      </c>
      <c r="AE38" s="228">
        <v>1.0481069087982178</v>
      </c>
      <c r="AF38" s="228">
        <v>8.0360164642333984</v>
      </c>
      <c r="AG38" s="228">
        <v>12.144595146179199</v>
      </c>
      <c r="AH38" s="228">
        <f t="shared" si="5"/>
        <v>10.387265554697894</v>
      </c>
    </row>
    <row r="39" spans="1:34" s="19" customFormat="1" ht="15" customHeight="1" x14ac:dyDescent="0.25">
      <c r="A39" s="17"/>
      <c r="B39" s="375"/>
      <c r="C39" s="375"/>
      <c r="D39" s="18" t="s">
        <v>2</v>
      </c>
      <c r="E39" s="24">
        <v>21.669660568237305</v>
      </c>
      <c r="F39" s="22">
        <v>1.0535446405410767</v>
      </c>
      <c r="G39" s="22">
        <v>19.604713439941406</v>
      </c>
      <c r="H39" s="22">
        <v>23.734607696533203</v>
      </c>
      <c r="I39" s="122">
        <f t="shared" si="6"/>
        <v>4.8618419159058206</v>
      </c>
      <c r="J39" s="146">
        <v>19.245782852172852</v>
      </c>
      <c r="K39" s="22">
        <v>1.0304807424545288</v>
      </c>
      <c r="L39" s="22">
        <v>17.226041793823242</v>
      </c>
      <c r="M39" s="22">
        <v>21.265525817871094</v>
      </c>
      <c r="N39" s="137">
        <f t="shared" si="1"/>
        <v>5.3543196988642494</v>
      </c>
      <c r="O39" s="143">
        <v>19.375234603881836</v>
      </c>
      <c r="P39" s="22">
        <v>1.3707467317581177</v>
      </c>
      <c r="Q39" s="22">
        <v>16.688570022583008</v>
      </c>
      <c r="R39" s="22">
        <v>22.061897277832031</v>
      </c>
      <c r="S39" s="129">
        <f t="shared" si="2"/>
        <v>7.0747361762705481</v>
      </c>
      <c r="T39" s="146">
        <v>16.867898941040039</v>
      </c>
      <c r="U39" s="22">
        <v>1.2788386344909668</v>
      </c>
      <c r="V39" s="22">
        <v>14.361374855041504</v>
      </c>
      <c r="W39" s="22">
        <v>19.374422073364258</v>
      </c>
      <c r="X39" s="137">
        <f t="shared" si="3"/>
        <v>7.5814933380915566</v>
      </c>
      <c r="Y39" s="143">
        <v>16.014371871948242</v>
      </c>
      <c r="Z39" s="22">
        <v>1.2546882629394531</v>
      </c>
      <c r="AA39" s="22">
        <v>13.555182456970215</v>
      </c>
      <c r="AB39" s="22">
        <v>18.473560333251953</v>
      </c>
      <c r="AC39" s="190">
        <f t="shared" si="4"/>
        <v>7.8347641291959897</v>
      </c>
      <c r="AD39" s="225">
        <v>13.696300506591797</v>
      </c>
      <c r="AE39" s="223">
        <v>1.1746363639831543</v>
      </c>
      <c r="AF39" s="223">
        <v>11.394013404846191</v>
      </c>
      <c r="AG39" s="223">
        <v>15.998588562011719</v>
      </c>
      <c r="AH39" s="223">
        <f t="shared" si="5"/>
        <v>8.5763039692201684</v>
      </c>
    </row>
    <row r="40" spans="1:34" s="19" customFormat="1" ht="15" customHeight="1" x14ac:dyDescent="0.25">
      <c r="A40" s="17"/>
      <c r="B40" s="375"/>
      <c r="C40" s="375"/>
      <c r="D40" s="18" t="s">
        <v>46</v>
      </c>
      <c r="E40" s="24">
        <v>16.786081314086914</v>
      </c>
      <c r="F40" s="22">
        <v>0.883037269115448</v>
      </c>
      <c r="G40" s="22">
        <v>15.055327415466309</v>
      </c>
      <c r="H40" s="22">
        <v>18.516834259033203</v>
      </c>
      <c r="I40" s="122">
        <f t="shared" si="6"/>
        <v>5.2605325364080135</v>
      </c>
      <c r="J40" s="146">
        <v>16.907947540283203</v>
      </c>
      <c r="K40" s="22">
        <v>0.90343505144119263</v>
      </c>
      <c r="L40" s="22">
        <v>15.137214660644531</v>
      </c>
      <c r="M40" s="22">
        <v>18.678680419921875</v>
      </c>
      <c r="N40" s="137">
        <f t="shared" si="1"/>
        <v>5.3432567689765866</v>
      </c>
      <c r="O40" s="143">
        <v>16.757295608520508</v>
      </c>
      <c r="P40" s="22">
        <v>1.3301092386245728</v>
      </c>
      <c r="Q40" s="22">
        <v>14.150280952453613</v>
      </c>
      <c r="R40" s="22">
        <v>19.364309310913086</v>
      </c>
      <c r="S40" s="129">
        <f t="shared" si="2"/>
        <v>7.9374934338942982</v>
      </c>
      <c r="T40" s="146">
        <v>14.956028938293457</v>
      </c>
      <c r="U40" s="22">
        <v>1.0884143114089966</v>
      </c>
      <c r="V40" s="22">
        <v>12.822736740112305</v>
      </c>
      <c r="W40" s="22">
        <v>17.089321136474609</v>
      </c>
      <c r="X40" s="137">
        <f t="shared" si="3"/>
        <v>7.2774284932159876</v>
      </c>
      <c r="Y40" s="143">
        <v>15.05778694152832</v>
      </c>
      <c r="Z40" s="22">
        <v>1.0112117528915405</v>
      </c>
      <c r="AA40" s="22">
        <v>13.075811386108398</v>
      </c>
      <c r="AB40" s="22">
        <v>17.039762496948242</v>
      </c>
      <c r="AC40" s="190">
        <f t="shared" si="4"/>
        <v>6.7155403169020103</v>
      </c>
      <c r="AD40" s="226">
        <v>16.395343780517578</v>
      </c>
      <c r="AE40" s="224">
        <v>1.0726667642593384</v>
      </c>
      <c r="AF40" s="224">
        <v>14.292917251586914</v>
      </c>
      <c r="AG40" s="224">
        <v>18.497772216796875</v>
      </c>
      <c r="AH40" s="223">
        <f t="shared" si="5"/>
        <v>6.5425085232673039</v>
      </c>
    </row>
    <row r="41" spans="1:34" s="5" customFormat="1" ht="15" customHeight="1" x14ac:dyDescent="0.25">
      <c r="A41" s="4"/>
      <c r="B41" s="375"/>
      <c r="C41" s="376" t="s">
        <v>28</v>
      </c>
      <c r="D41" s="18" t="s">
        <v>50</v>
      </c>
      <c r="E41" s="24">
        <v>26.178153991699219</v>
      </c>
      <c r="F41" s="22">
        <v>1.1630990505218506</v>
      </c>
      <c r="G41" s="22">
        <v>23.898479461669922</v>
      </c>
      <c r="H41" s="22">
        <v>28.457828521728516</v>
      </c>
      <c r="I41" s="122">
        <f t="shared" si="6"/>
        <v>4.4430140142450663</v>
      </c>
      <c r="J41" s="146">
        <v>33.129718780517578</v>
      </c>
      <c r="K41" s="22">
        <v>1.0570504665374756</v>
      </c>
      <c r="L41" s="22">
        <v>31.057899475097656</v>
      </c>
      <c r="M41" s="22">
        <v>35.2015380859375</v>
      </c>
      <c r="N41" s="137">
        <f t="shared" si="1"/>
        <v>3.1906412292249513</v>
      </c>
      <c r="O41" s="143">
        <v>27.913402557373047</v>
      </c>
      <c r="P41" s="22">
        <v>1.485994815826416</v>
      </c>
      <c r="Q41" s="22">
        <v>25.000852584838867</v>
      </c>
      <c r="R41" s="22">
        <v>30.825952529907227</v>
      </c>
      <c r="S41" s="129">
        <f t="shared" si="2"/>
        <v>5.323588956137149</v>
      </c>
      <c r="T41" s="146">
        <v>27.129352569580078</v>
      </c>
      <c r="U41" s="22">
        <v>1.3169523477554321</v>
      </c>
      <c r="V41" s="22">
        <v>24.548126220703125</v>
      </c>
      <c r="W41" s="22">
        <v>29.710578918457031</v>
      </c>
      <c r="X41" s="137">
        <f t="shared" si="3"/>
        <v>4.8543449180284535</v>
      </c>
      <c r="Y41" s="143">
        <v>20.113624572753906</v>
      </c>
      <c r="Z41" s="22">
        <v>1.2496702671051025</v>
      </c>
      <c r="AA41" s="22">
        <v>17.664270401000977</v>
      </c>
      <c r="AB41" s="22">
        <v>22.562978744506836</v>
      </c>
      <c r="AC41" s="190">
        <f t="shared" si="4"/>
        <v>6.2130535577258259</v>
      </c>
      <c r="AD41" s="225">
        <v>19.288887023925781</v>
      </c>
      <c r="AE41" s="223">
        <v>1.2845002412796021</v>
      </c>
      <c r="AF41" s="223">
        <v>16.771266937255859</v>
      </c>
      <c r="AG41" s="223">
        <v>21.806507110595703</v>
      </c>
      <c r="AH41" s="223">
        <f t="shared" si="5"/>
        <v>6.6592760882798379</v>
      </c>
    </row>
    <row r="42" spans="1:34" s="19" customFormat="1" ht="15" customHeight="1" x14ac:dyDescent="0.25">
      <c r="A42" s="17"/>
      <c r="B42" s="375"/>
      <c r="C42" s="376"/>
      <c r="D42" s="18" t="s">
        <v>51</v>
      </c>
      <c r="E42" s="24">
        <v>25.707052230834961</v>
      </c>
      <c r="F42" s="22">
        <v>1.8128560781478882</v>
      </c>
      <c r="G42" s="22">
        <v>22.153854370117188</v>
      </c>
      <c r="H42" s="22">
        <v>29.260250091552734</v>
      </c>
      <c r="I42" s="122">
        <f t="shared" si="6"/>
        <v>7.0519795963747756</v>
      </c>
      <c r="J42" s="146">
        <v>23.543167114257813</v>
      </c>
      <c r="K42" s="22">
        <v>1.6340608596801758</v>
      </c>
      <c r="L42" s="22">
        <v>20.340408325195313</v>
      </c>
      <c r="M42" s="22">
        <v>26.745925903320313</v>
      </c>
      <c r="N42" s="137">
        <f t="shared" si="1"/>
        <v>6.9407011034236925</v>
      </c>
      <c r="O42" s="143">
        <v>23.265600204467773</v>
      </c>
      <c r="P42" s="22">
        <v>2.3003165721893311</v>
      </c>
      <c r="Q42" s="22">
        <v>18.756980895996094</v>
      </c>
      <c r="R42" s="22">
        <v>27.774221420288086</v>
      </c>
      <c r="S42" s="129">
        <f t="shared" si="2"/>
        <v>9.8872006394556422</v>
      </c>
      <c r="T42" s="146">
        <v>20.991115570068359</v>
      </c>
      <c r="U42" s="22">
        <v>2.1886043548583984</v>
      </c>
      <c r="V42" s="22">
        <v>16.701450347900391</v>
      </c>
      <c r="W42" s="22">
        <v>25.280780792236328</v>
      </c>
      <c r="X42" s="137">
        <f t="shared" si="3"/>
        <v>10.426336549636133</v>
      </c>
      <c r="Y42" s="143">
        <v>17.890453338623047</v>
      </c>
      <c r="Z42" s="22">
        <v>2.1574907302856445</v>
      </c>
      <c r="AA42" s="22">
        <v>13.661770820617676</v>
      </c>
      <c r="AB42" s="22">
        <v>22.119134902954102</v>
      </c>
      <c r="AC42" s="190">
        <f t="shared" si="4"/>
        <v>12.059452544044351</v>
      </c>
      <c r="AD42" s="225">
        <v>16.959051132202148</v>
      </c>
      <c r="AE42" s="223">
        <v>2.0001595020294189</v>
      </c>
      <c r="AF42" s="223">
        <v>13.038738250732422</v>
      </c>
      <c r="AG42" s="223">
        <v>20.879364013671875</v>
      </c>
      <c r="AH42" s="223">
        <f t="shared" si="5"/>
        <v>11.79405313680245</v>
      </c>
    </row>
    <row r="43" spans="1:34" s="5" customFormat="1" ht="15" customHeight="1" x14ac:dyDescent="0.25">
      <c r="A43" s="4"/>
      <c r="B43" s="375"/>
      <c r="C43" s="376"/>
      <c r="D43" s="18" t="s">
        <v>38</v>
      </c>
      <c r="E43" s="24">
        <v>45.196502685546875</v>
      </c>
      <c r="F43" s="22">
        <v>1.594219446182251</v>
      </c>
      <c r="G43" s="22">
        <v>42.071830749511719</v>
      </c>
      <c r="H43" s="22">
        <v>48.321170806884766</v>
      </c>
      <c r="I43" s="122">
        <f t="shared" si="6"/>
        <v>3.5273070955821035</v>
      </c>
      <c r="J43" s="146">
        <v>35.707611083984375</v>
      </c>
      <c r="K43" s="22">
        <v>1.5474439859390259</v>
      </c>
      <c r="L43" s="22">
        <v>32.67462158203125</v>
      </c>
      <c r="M43" s="22">
        <v>38.7406005859375</v>
      </c>
      <c r="N43" s="137">
        <f t="shared" si="1"/>
        <v>4.3336530755290079</v>
      </c>
      <c r="O43" s="143">
        <v>35.829803466796875</v>
      </c>
      <c r="P43" s="22">
        <v>2.2259037494659424</v>
      </c>
      <c r="Q43" s="22">
        <v>31.467033386230469</v>
      </c>
      <c r="R43" s="22">
        <v>40.192577362060547</v>
      </c>
      <c r="S43" s="129">
        <f t="shared" si="2"/>
        <v>6.2124363911978069</v>
      </c>
      <c r="T43" s="146">
        <v>32.121219635009766</v>
      </c>
      <c r="U43" s="22">
        <v>1.8359889984130859</v>
      </c>
      <c r="V43" s="22">
        <v>28.522682189941406</v>
      </c>
      <c r="W43" s="22">
        <v>35.719760894775391</v>
      </c>
      <c r="X43" s="137">
        <f t="shared" si="3"/>
        <v>5.7158134693366156</v>
      </c>
      <c r="Y43" s="143">
        <v>27.180950164794922</v>
      </c>
      <c r="Z43" s="22">
        <v>1.6439461708068848</v>
      </c>
      <c r="AA43" s="22">
        <v>23.95881462097168</v>
      </c>
      <c r="AB43" s="22">
        <v>30.403083801269531</v>
      </c>
      <c r="AC43" s="190">
        <f t="shared" si="4"/>
        <v>6.0481556415056552</v>
      </c>
      <c r="AD43" s="225">
        <v>22.757434844970703</v>
      </c>
      <c r="AE43" s="223">
        <v>1.542716383934021</v>
      </c>
      <c r="AF43" s="223">
        <v>19.733709335327148</v>
      </c>
      <c r="AG43" s="223">
        <v>25.781158447265625</v>
      </c>
      <c r="AH43" s="223">
        <f t="shared" si="5"/>
        <v>6.778955512532006</v>
      </c>
    </row>
    <row r="44" spans="1:34" s="5" customFormat="1" ht="15" customHeight="1" x14ac:dyDescent="0.25">
      <c r="A44" s="4"/>
      <c r="B44" s="375"/>
      <c r="C44" s="376"/>
      <c r="D44" s="18" t="s">
        <v>52</v>
      </c>
      <c r="E44" s="24">
        <v>65.568832397460938</v>
      </c>
      <c r="F44" s="22">
        <v>1.5989531278610229</v>
      </c>
      <c r="G44" s="22">
        <v>62.434886932373047</v>
      </c>
      <c r="H44" s="22">
        <v>68.702781677246094</v>
      </c>
      <c r="I44" s="122">
        <f t="shared" si="6"/>
        <v>2.4385871600833022</v>
      </c>
      <c r="J44" s="146">
        <v>64.384963989257813</v>
      </c>
      <c r="K44" s="22">
        <v>1.7074416875839233</v>
      </c>
      <c r="L44" s="22">
        <v>61.038375854492188</v>
      </c>
      <c r="M44" s="22">
        <v>67.731552124023438</v>
      </c>
      <c r="N44" s="137">
        <f t="shared" si="1"/>
        <v>2.6519261358425208</v>
      </c>
      <c r="O44" s="143">
        <v>60.324321746826172</v>
      </c>
      <c r="P44" s="22">
        <v>2.3688211441040039</v>
      </c>
      <c r="Q44" s="22">
        <v>55.681430816650391</v>
      </c>
      <c r="R44" s="22">
        <v>64.967208862304688</v>
      </c>
      <c r="S44" s="129">
        <f t="shared" si="2"/>
        <v>3.9268094120405652</v>
      </c>
      <c r="T44" s="146">
        <v>58.496292114257813</v>
      </c>
      <c r="U44" s="22">
        <v>2.3514177799224854</v>
      </c>
      <c r="V44" s="22">
        <v>53.88751220703125</v>
      </c>
      <c r="W44" s="22">
        <v>63.105072021484375</v>
      </c>
      <c r="X44" s="137">
        <f t="shared" si="3"/>
        <v>4.0197723563906944</v>
      </c>
      <c r="Y44" s="143">
        <v>54.133995056152344</v>
      </c>
      <c r="Z44" s="22">
        <v>2.303438663482666</v>
      </c>
      <c r="AA44" s="22">
        <v>49.619255065917969</v>
      </c>
      <c r="AB44" s="22">
        <v>58.648735046386719</v>
      </c>
      <c r="AC44" s="190">
        <f t="shared" si="4"/>
        <v>4.2550686700535314</v>
      </c>
      <c r="AD44" s="225">
        <v>52.430377960205078</v>
      </c>
      <c r="AE44" s="223">
        <v>2.167471170425415</v>
      </c>
      <c r="AF44" s="223">
        <v>48.182132720947266</v>
      </c>
      <c r="AG44" s="223">
        <v>56.678619384765625</v>
      </c>
      <c r="AH44" s="223">
        <f t="shared" si="5"/>
        <v>4.1339987517742793</v>
      </c>
    </row>
    <row r="45" spans="1:34" s="19" customFormat="1" ht="15" customHeight="1" x14ac:dyDescent="0.25">
      <c r="A45" s="17"/>
      <c r="B45" s="375"/>
      <c r="C45" s="376" t="s">
        <v>8</v>
      </c>
      <c r="D45" s="18" t="s">
        <v>3</v>
      </c>
      <c r="E45" s="24">
        <v>7.0843625068664551</v>
      </c>
      <c r="F45" s="22">
        <v>0.63487553596496582</v>
      </c>
      <c r="G45" s="22">
        <v>5.8400063514709473</v>
      </c>
      <c r="H45" s="22">
        <v>8.3287181854248047</v>
      </c>
      <c r="I45" s="122">
        <f t="shared" si="6"/>
        <v>8.9616466598034528</v>
      </c>
      <c r="J45" s="146">
        <v>7.2981281280517578</v>
      </c>
      <c r="K45" s="22">
        <v>0.66690856218338013</v>
      </c>
      <c r="L45" s="22">
        <v>5.9909873008728027</v>
      </c>
      <c r="M45" s="22">
        <v>8.6052694320678711</v>
      </c>
      <c r="N45" s="137">
        <f t="shared" si="1"/>
        <v>9.1380769216696667</v>
      </c>
      <c r="O45" s="143">
        <v>7.5773043632507324</v>
      </c>
      <c r="P45" s="22">
        <v>0.84097874164581299</v>
      </c>
      <c r="Q45" s="22">
        <v>5.9289860725402832</v>
      </c>
      <c r="R45" s="22">
        <v>9.2256231307983398</v>
      </c>
      <c r="S45" s="129">
        <f t="shared" si="2"/>
        <v>11.09865331165113</v>
      </c>
      <c r="T45" s="146">
        <v>8.756352424621582</v>
      </c>
      <c r="U45" s="22">
        <v>0.96764296293258667</v>
      </c>
      <c r="V45" s="22">
        <v>6.8597726821899414</v>
      </c>
      <c r="W45" s="22">
        <v>10.652933120727539</v>
      </c>
      <c r="X45" s="137">
        <f t="shared" si="3"/>
        <v>11.050753967048154</v>
      </c>
      <c r="Y45" s="143">
        <v>7.6432952880859375</v>
      </c>
      <c r="Z45" s="22">
        <v>1.1429692506790161</v>
      </c>
      <c r="AA45" s="22">
        <v>5.4030756950378418</v>
      </c>
      <c r="AB45" s="22">
        <v>9.8835153579711914</v>
      </c>
      <c r="AC45" s="190">
        <f t="shared" si="4"/>
        <v>14.953880592061264</v>
      </c>
      <c r="AD45" s="225">
        <v>8.0152378082275391</v>
      </c>
      <c r="AE45" s="223">
        <v>1.0633939504623413</v>
      </c>
      <c r="AF45" s="223">
        <v>5.9309859275817871</v>
      </c>
      <c r="AG45" s="223">
        <v>10.099490165710449</v>
      </c>
      <c r="AH45" s="223">
        <f t="shared" si="5"/>
        <v>13.267154087066277</v>
      </c>
    </row>
    <row r="46" spans="1:34" s="19" customFormat="1" ht="15" customHeight="1" x14ac:dyDescent="0.25">
      <c r="A46" s="17"/>
      <c r="B46" s="375"/>
      <c r="C46" s="376"/>
      <c r="D46" s="18" t="s">
        <v>4</v>
      </c>
      <c r="E46" s="24">
        <v>16.972711563110352</v>
      </c>
      <c r="F46" s="22">
        <v>0.86083555221557617</v>
      </c>
      <c r="G46" s="22">
        <v>15.285473823547363</v>
      </c>
      <c r="H46" s="22">
        <v>18.659948348999023</v>
      </c>
      <c r="I46" s="122">
        <f t="shared" si="6"/>
        <v>5.0718799351222987</v>
      </c>
      <c r="J46" s="146">
        <v>14.504289627075195</v>
      </c>
      <c r="K46" s="22">
        <v>0.82634866237640381</v>
      </c>
      <c r="L46" s="22">
        <v>12.884645462036133</v>
      </c>
      <c r="M46" s="22">
        <v>16.123931884765625</v>
      </c>
      <c r="N46" s="137">
        <f t="shared" si="1"/>
        <v>5.6972708324429533</v>
      </c>
      <c r="O46" s="143">
        <v>17.209096908569336</v>
      </c>
      <c r="P46" s="22">
        <v>1.1664284467697144</v>
      </c>
      <c r="Q46" s="22">
        <v>14.922898292541504</v>
      </c>
      <c r="R46" s="22">
        <v>19.495298385620117</v>
      </c>
      <c r="S46" s="129">
        <f t="shared" si="2"/>
        <v>6.7779759331175997</v>
      </c>
      <c r="T46" s="146">
        <v>20.006174087524414</v>
      </c>
      <c r="U46" s="22">
        <v>1.1507519483566284</v>
      </c>
      <c r="V46" s="22">
        <v>17.750699996948242</v>
      </c>
      <c r="W46" s="22">
        <v>22.261648178100586</v>
      </c>
      <c r="X46" s="137">
        <f t="shared" si="3"/>
        <v>5.7519840791259647</v>
      </c>
      <c r="Y46" s="143">
        <v>19.050991058349609</v>
      </c>
      <c r="Z46" s="22">
        <v>1.4718784093856812</v>
      </c>
      <c r="AA46" s="22">
        <v>16.166109085083008</v>
      </c>
      <c r="AB46" s="22">
        <v>21.935873031616211</v>
      </c>
      <c r="AC46" s="190">
        <f t="shared" si="4"/>
        <v>7.7259939122200718</v>
      </c>
      <c r="AD46" s="225">
        <v>15.188582420349121</v>
      </c>
      <c r="AE46" s="223">
        <v>1.3041001558303833</v>
      </c>
      <c r="AF46" s="223">
        <v>12.632546424865723</v>
      </c>
      <c r="AG46" s="223">
        <v>17.744619369506836</v>
      </c>
      <c r="AH46" s="223">
        <f t="shared" si="5"/>
        <v>8.5860557604322327</v>
      </c>
    </row>
    <row r="47" spans="1:34" s="19" customFormat="1" ht="15" customHeight="1" x14ac:dyDescent="0.25">
      <c r="A47" s="17"/>
      <c r="B47" s="375"/>
      <c r="C47" s="376"/>
      <c r="D47" s="18" t="s">
        <v>47</v>
      </c>
      <c r="E47" s="24">
        <v>10.661565780639648</v>
      </c>
      <c r="F47" s="22">
        <v>0.75959789752960205</v>
      </c>
      <c r="G47" s="22">
        <v>9.1727533340454102</v>
      </c>
      <c r="H47" s="22">
        <v>12.15037727355957</v>
      </c>
      <c r="I47" s="122">
        <f t="shared" si="6"/>
        <v>7.1246373483804497</v>
      </c>
      <c r="J47" s="146">
        <v>11.357161521911621</v>
      </c>
      <c r="K47" s="22">
        <v>0.7862774133682251</v>
      </c>
      <c r="L47" s="22">
        <v>9.8160581588745117</v>
      </c>
      <c r="M47" s="22">
        <v>12.898265838623047</v>
      </c>
      <c r="N47" s="137">
        <f t="shared" si="1"/>
        <v>6.9231859725798817</v>
      </c>
      <c r="O47" s="143">
        <v>11.30692195892334</v>
      </c>
      <c r="P47" s="22">
        <v>1.1318427324295044</v>
      </c>
      <c r="Q47" s="22">
        <v>9.0885105133056641</v>
      </c>
      <c r="R47" s="22">
        <v>13.525334358215332</v>
      </c>
      <c r="S47" s="129">
        <f t="shared" si="2"/>
        <v>10.010175506131112</v>
      </c>
      <c r="T47" s="146">
        <v>9.6632156372070313</v>
      </c>
      <c r="U47" s="22">
        <v>0.98076725006103516</v>
      </c>
      <c r="V47" s="22">
        <v>7.7409119606018066</v>
      </c>
      <c r="W47" s="22">
        <v>11.585519790649414</v>
      </c>
      <c r="X47" s="137">
        <f t="shared" si="3"/>
        <v>10.149491503477483</v>
      </c>
      <c r="Y47" s="143">
        <v>10.066178321838379</v>
      </c>
      <c r="Z47" s="22">
        <v>1.2183032035827637</v>
      </c>
      <c r="AA47" s="22">
        <v>7.6783041954040527</v>
      </c>
      <c r="AB47" s="22">
        <v>12.454052925109863</v>
      </c>
      <c r="AC47" s="190">
        <f t="shared" si="4"/>
        <v>12.102936830948826</v>
      </c>
      <c r="AD47" s="225">
        <v>9.3588113784790039</v>
      </c>
      <c r="AE47" s="223">
        <v>0.82920378446578979</v>
      </c>
      <c r="AF47" s="223">
        <v>7.7335720062255859</v>
      </c>
      <c r="AG47" s="223">
        <v>10.984050750732422</v>
      </c>
      <c r="AH47" s="223">
        <f t="shared" si="5"/>
        <v>8.8601399358531818</v>
      </c>
    </row>
    <row r="48" spans="1:34" s="5" customFormat="1" ht="15" customHeight="1" x14ac:dyDescent="0.25">
      <c r="A48" s="4"/>
      <c r="B48" s="375"/>
      <c r="C48" s="376"/>
      <c r="D48" s="18" t="s">
        <v>53</v>
      </c>
      <c r="E48" s="24">
        <v>87.272605895996094</v>
      </c>
      <c r="F48" s="22">
        <v>0.65698921680450439</v>
      </c>
      <c r="G48" s="22">
        <v>85.984909057617188</v>
      </c>
      <c r="H48" s="22">
        <v>88.560302734375</v>
      </c>
      <c r="I48" s="122">
        <f t="shared" si="6"/>
        <v>0.75280119123227163</v>
      </c>
      <c r="J48" s="146">
        <v>85.998062133789063</v>
      </c>
      <c r="K48" s="22">
        <v>0.73557436466217041</v>
      </c>
      <c r="L48" s="22">
        <v>84.55633544921875</v>
      </c>
      <c r="M48" s="22">
        <v>87.439788818359375</v>
      </c>
      <c r="N48" s="137">
        <f t="shared" si="1"/>
        <v>0.85533830229548824</v>
      </c>
      <c r="O48" s="143">
        <v>87.248985290527344</v>
      </c>
      <c r="P48" s="22">
        <v>0.83292782306671143</v>
      </c>
      <c r="Q48" s="22">
        <v>85.616447448730469</v>
      </c>
      <c r="R48" s="22">
        <v>88.881523132324219</v>
      </c>
      <c r="S48" s="129">
        <f t="shared" si="2"/>
        <v>0.95465617198088237</v>
      </c>
      <c r="T48" s="146">
        <v>86.403533935546875</v>
      </c>
      <c r="U48" s="22">
        <v>0.85012257099151611</v>
      </c>
      <c r="V48" s="22">
        <v>84.737289428710938</v>
      </c>
      <c r="W48" s="22">
        <v>88.069770812988281</v>
      </c>
      <c r="X48" s="137">
        <f t="shared" si="3"/>
        <v>0.98389791744591026</v>
      </c>
      <c r="Y48" s="143">
        <v>87.613494873046875</v>
      </c>
      <c r="Z48" s="22">
        <v>0.94031327962875366</v>
      </c>
      <c r="AA48" s="22">
        <v>85.770484924316406</v>
      </c>
      <c r="AB48" s="22">
        <v>89.456512451171875</v>
      </c>
      <c r="AC48" s="190">
        <f t="shared" si="4"/>
        <v>1.0732516503208553</v>
      </c>
      <c r="AD48" s="225">
        <v>86.795051574707031</v>
      </c>
      <c r="AE48" s="223">
        <v>0.90761500597000122</v>
      </c>
      <c r="AF48" s="223">
        <v>85.016128540039063</v>
      </c>
      <c r="AG48" s="223">
        <v>88.573982238769531</v>
      </c>
      <c r="AH48" s="223">
        <f t="shared" si="5"/>
        <v>1.0456990225863172</v>
      </c>
    </row>
    <row r="49" spans="1:34" s="19" customFormat="1" ht="15" customHeight="1" x14ac:dyDescent="0.25">
      <c r="A49" s="17"/>
      <c r="B49" s="375"/>
      <c r="C49" s="376"/>
      <c r="D49" s="18" t="s">
        <v>45</v>
      </c>
      <c r="E49" s="24">
        <v>9.4830312728881836</v>
      </c>
      <c r="F49" s="22">
        <v>0.57040482759475708</v>
      </c>
      <c r="G49" s="22">
        <v>8.3650379180908203</v>
      </c>
      <c r="H49" s="22">
        <v>10.601024627685547</v>
      </c>
      <c r="I49" s="122">
        <f t="shared" si="6"/>
        <v>6.0150052359896167</v>
      </c>
      <c r="J49" s="146">
        <v>9.0141334533691406</v>
      </c>
      <c r="K49" s="22">
        <v>0.5321272611618042</v>
      </c>
      <c r="L49" s="22">
        <v>7.9711642265319824</v>
      </c>
      <c r="M49" s="22">
        <v>10.057103157043457</v>
      </c>
      <c r="N49" s="137">
        <f t="shared" si="1"/>
        <v>5.9032547489400127</v>
      </c>
      <c r="O49" s="143">
        <v>8.277745246887207</v>
      </c>
      <c r="P49" s="22">
        <v>0.74570399522781372</v>
      </c>
      <c r="Q49" s="22">
        <v>6.8161659240722656</v>
      </c>
      <c r="R49" s="22">
        <v>9.7393255233764648</v>
      </c>
      <c r="S49" s="129">
        <f t="shared" si="2"/>
        <v>9.008540043053765</v>
      </c>
      <c r="T49" s="146">
        <v>8.8669204711914063</v>
      </c>
      <c r="U49" s="22">
        <v>0.82596546411514282</v>
      </c>
      <c r="V49" s="22">
        <v>7.2480278015136719</v>
      </c>
      <c r="W49" s="22">
        <v>10.485812187194824</v>
      </c>
      <c r="X49" s="137">
        <f t="shared" si="3"/>
        <v>9.3151333295330865</v>
      </c>
      <c r="Y49" s="143">
        <v>8.1518821716308594</v>
      </c>
      <c r="Z49" s="22">
        <v>0.70797461271286011</v>
      </c>
      <c r="AA49" s="22">
        <v>6.7642521858215332</v>
      </c>
      <c r="AB49" s="22">
        <v>9.5395126342773438</v>
      </c>
      <c r="AC49" s="190">
        <f t="shared" si="4"/>
        <v>8.6847993850630356</v>
      </c>
      <c r="AD49" s="225">
        <v>6.3499689102172852</v>
      </c>
      <c r="AE49" s="223">
        <v>0.66919410228729248</v>
      </c>
      <c r="AF49" s="223">
        <v>5.0383481979370117</v>
      </c>
      <c r="AG49" s="223">
        <v>7.6615891456604004</v>
      </c>
      <c r="AH49" s="223">
        <f t="shared" si="5"/>
        <v>10.538541396801797</v>
      </c>
    </row>
    <row r="50" spans="1:34" s="19" customFormat="1" ht="15" customHeight="1" x14ac:dyDescent="0.25">
      <c r="A50" s="17"/>
      <c r="B50" s="375"/>
      <c r="C50" s="376" t="s">
        <v>9</v>
      </c>
      <c r="D50" s="18" t="s">
        <v>48</v>
      </c>
      <c r="E50" s="24">
        <v>26.91364860534668</v>
      </c>
      <c r="F50" s="22">
        <v>1.2875375747680664</v>
      </c>
      <c r="G50" s="22">
        <v>24.39007568359375</v>
      </c>
      <c r="H50" s="22">
        <v>29.437223434448242</v>
      </c>
      <c r="I50" s="122">
        <f t="shared" si="6"/>
        <v>4.7839577370133437</v>
      </c>
      <c r="J50" s="146">
        <v>20.737762451171875</v>
      </c>
      <c r="K50" s="22">
        <v>1.251312255859375</v>
      </c>
      <c r="L50" s="22">
        <v>18.285190582275391</v>
      </c>
      <c r="M50" s="22">
        <v>23.190334320068359</v>
      </c>
      <c r="N50" s="137">
        <f t="shared" si="1"/>
        <v>6.0339791180733879</v>
      </c>
      <c r="O50" s="143">
        <v>18.262422561645508</v>
      </c>
      <c r="P50" s="22">
        <v>1.4596676826477051</v>
      </c>
      <c r="Q50" s="22">
        <v>15.401473999023438</v>
      </c>
      <c r="R50" s="22">
        <v>21.123371124267578</v>
      </c>
      <c r="S50" s="129">
        <f t="shared" si="2"/>
        <v>7.9927385193313798</v>
      </c>
      <c r="T50" s="146">
        <v>15.79780101776123</v>
      </c>
      <c r="U50" s="22">
        <v>1.2093261480331421</v>
      </c>
      <c r="V50" s="22">
        <v>13.427522659301758</v>
      </c>
      <c r="W50" s="22">
        <v>18.168081283569336</v>
      </c>
      <c r="X50" s="137">
        <f t="shared" si="3"/>
        <v>7.6550283591590675</v>
      </c>
      <c r="Y50" s="143">
        <v>13.776821136474609</v>
      </c>
      <c r="Z50" s="22">
        <v>1.2138967514038086</v>
      </c>
      <c r="AA50" s="22">
        <v>11.397583961486816</v>
      </c>
      <c r="AB50" s="22">
        <v>16.156059265136719</v>
      </c>
      <c r="AC50" s="190">
        <f t="shared" si="4"/>
        <v>8.8111527280409767</v>
      </c>
      <c r="AD50" s="225">
        <v>13.255339622497559</v>
      </c>
      <c r="AE50" s="223">
        <v>1.1407970190048218</v>
      </c>
      <c r="AF50" s="223">
        <v>11.019376754760742</v>
      </c>
      <c r="AG50" s="223">
        <v>15.491301536560059</v>
      </c>
      <c r="AH50" s="223">
        <f t="shared" si="5"/>
        <v>8.6063205583100242</v>
      </c>
    </row>
    <row r="51" spans="1:34" s="19" customFormat="1" ht="15" customHeight="1" x14ac:dyDescent="0.25">
      <c r="A51" s="17"/>
      <c r="B51" s="375"/>
      <c r="C51" s="376"/>
      <c r="D51" s="18" t="s">
        <v>5</v>
      </c>
      <c r="E51" s="24">
        <v>20.213689804077148</v>
      </c>
      <c r="F51" s="22">
        <v>0.96653175354003906</v>
      </c>
      <c r="G51" s="22">
        <v>18.31928825378418</v>
      </c>
      <c r="H51" s="22">
        <v>22.108091354370117</v>
      </c>
      <c r="I51" s="122">
        <f t="shared" si="6"/>
        <v>4.7815701285031462</v>
      </c>
      <c r="J51" s="146">
        <v>16.75303840637207</v>
      </c>
      <c r="K51" s="22">
        <v>1.0354974269866943</v>
      </c>
      <c r="L51" s="22">
        <v>14.72346305847168</v>
      </c>
      <c r="M51" s="22">
        <v>18.782613754272461</v>
      </c>
      <c r="N51" s="137">
        <f t="shared" si="1"/>
        <v>6.1809529821936042</v>
      </c>
      <c r="O51" s="143">
        <v>17.159505844116211</v>
      </c>
      <c r="P51" s="22">
        <v>1.4167135953903198</v>
      </c>
      <c r="Q51" s="22">
        <v>14.382747650146484</v>
      </c>
      <c r="R51" s="22">
        <v>19.936264038085938</v>
      </c>
      <c r="S51" s="129">
        <f t="shared" si="2"/>
        <v>8.2561444849304557</v>
      </c>
      <c r="T51" s="146">
        <v>13.352934837341309</v>
      </c>
      <c r="U51" s="22">
        <v>1.2295702695846558</v>
      </c>
      <c r="V51" s="22">
        <v>10.942976951599121</v>
      </c>
      <c r="W51" s="22">
        <v>15.762892723083496</v>
      </c>
      <c r="X51" s="137">
        <f t="shared" si="3"/>
        <v>9.2082398705801989</v>
      </c>
      <c r="Y51" s="143">
        <v>14.306130409240723</v>
      </c>
      <c r="Z51" s="22">
        <v>1.4022966623306274</v>
      </c>
      <c r="AA51" s="22">
        <v>11.557628631591797</v>
      </c>
      <c r="AB51" s="22">
        <v>17.054632186889648</v>
      </c>
      <c r="AC51" s="190">
        <f t="shared" si="4"/>
        <v>9.8020682198230595</v>
      </c>
      <c r="AD51" s="225">
        <v>11.681127548217773</v>
      </c>
      <c r="AE51" s="223">
        <v>0.98361629247665405</v>
      </c>
      <c r="AF51" s="223">
        <v>9.753239631652832</v>
      </c>
      <c r="AG51" s="223">
        <v>13.609015464782715</v>
      </c>
      <c r="AH51" s="223">
        <f t="shared" si="5"/>
        <v>8.4205594743867636</v>
      </c>
    </row>
    <row r="52" spans="1:34" s="5" customFormat="1" ht="15" customHeight="1" x14ac:dyDescent="0.25">
      <c r="A52" s="4"/>
      <c r="B52" s="375"/>
      <c r="C52" s="376"/>
      <c r="D52" s="18" t="s">
        <v>49</v>
      </c>
      <c r="E52" s="24">
        <v>92.437995910644531</v>
      </c>
      <c r="F52" s="22">
        <v>1.0553724765777588</v>
      </c>
      <c r="G52" s="22">
        <v>90.369468688964844</v>
      </c>
      <c r="H52" s="22">
        <v>94.506523132324219</v>
      </c>
      <c r="I52" s="122">
        <f t="shared" si="6"/>
        <v>1.1417085216753702</v>
      </c>
      <c r="J52" s="146">
        <v>91.541610717773438</v>
      </c>
      <c r="K52" s="22">
        <v>1.1006114482879639</v>
      </c>
      <c r="L52" s="22">
        <v>89.384414672851563</v>
      </c>
      <c r="M52" s="22">
        <v>93.698806762695313</v>
      </c>
      <c r="N52" s="137">
        <f t="shared" si="1"/>
        <v>1.2023072782509743</v>
      </c>
      <c r="O52" s="143">
        <v>88.358924865722656</v>
      </c>
      <c r="P52" s="22">
        <v>1.8106948137283325</v>
      </c>
      <c r="Q52" s="22">
        <v>84.809967041015625</v>
      </c>
      <c r="R52" s="22">
        <v>91.907890319824219</v>
      </c>
      <c r="S52" s="129">
        <f t="shared" si="2"/>
        <v>2.0492494860932386</v>
      </c>
      <c r="T52" s="146">
        <v>87.286903381347656</v>
      </c>
      <c r="U52" s="22">
        <v>1.9602926969528198</v>
      </c>
      <c r="V52" s="22">
        <v>83.444732666015625</v>
      </c>
      <c r="W52" s="22">
        <v>91.129074096679688</v>
      </c>
      <c r="X52" s="137">
        <f t="shared" si="3"/>
        <v>2.245803919046709</v>
      </c>
      <c r="Y52" s="143">
        <v>84.995819091796875</v>
      </c>
      <c r="Z52" s="22">
        <v>2.094630241394043</v>
      </c>
      <c r="AA52" s="22">
        <v>80.890342712402344</v>
      </c>
      <c r="AB52" s="22">
        <v>89.101295471191406</v>
      </c>
      <c r="AC52" s="190">
        <f t="shared" si="4"/>
        <v>2.4643920886647472</v>
      </c>
      <c r="AD52" s="225">
        <v>85.003746032714844</v>
      </c>
      <c r="AE52" s="223">
        <v>2.0331826210021973</v>
      </c>
      <c r="AF52" s="223">
        <v>81.018707275390625</v>
      </c>
      <c r="AG52" s="223">
        <v>88.988784790039063</v>
      </c>
      <c r="AH52" s="223">
        <f t="shared" si="5"/>
        <v>2.391874141899228</v>
      </c>
    </row>
    <row r="53" spans="1:34" ht="13.5" customHeight="1" x14ac:dyDescent="0.2">
      <c r="B53" s="264" t="s">
        <v>92</v>
      </c>
      <c r="C53" s="265"/>
      <c r="D53" s="266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34" x14ac:dyDescent="0.2">
      <c r="B54" s="268" t="s">
        <v>105</v>
      </c>
      <c r="C54" s="265"/>
      <c r="D54" s="266"/>
    </row>
    <row r="55" spans="1:34" ht="15" x14ac:dyDescent="0.2">
      <c r="B55" s="90" t="s">
        <v>93</v>
      </c>
      <c r="C55" s="90"/>
      <c r="D55" s="266"/>
    </row>
  </sheetData>
  <mergeCells count="25">
    <mergeCell ref="B38:B52"/>
    <mergeCell ref="C45:C49"/>
    <mergeCell ref="C50:C52"/>
    <mergeCell ref="C6:C7"/>
    <mergeCell ref="B6:B7"/>
    <mergeCell ref="B8:B22"/>
    <mergeCell ref="B23:B37"/>
    <mergeCell ref="C41:C44"/>
    <mergeCell ref="C15:C19"/>
    <mergeCell ref="C20:C22"/>
    <mergeCell ref="C8:C10"/>
    <mergeCell ref="C11:C14"/>
    <mergeCell ref="C30:C34"/>
    <mergeCell ref="C35:C37"/>
    <mergeCell ref="C38:C40"/>
    <mergeCell ref="C23:C25"/>
    <mergeCell ref="C26:C29"/>
    <mergeCell ref="AD6:AH6"/>
    <mergeCell ref="B3:AH4"/>
    <mergeCell ref="O6:S6"/>
    <mergeCell ref="T6:X6"/>
    <mergeCell ref="Y6:AC6"/>
    <mergeCell ref="J6:N6"/>
    <mergeCell ref="E6:I6"/>
    <mergeCell ref="D6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9"/>
  <sheetViews>
    <sheetView showGridLines="0" zoomScale="80" zoomScaleNormal="80" workbookViewId="0"/>
  </sheetViews>
  <sheetFormatPr baseColWidth="10" defaultRowHeight="15" x14ac:dyDescent="0.25"/>
  <cols>
    <col min="1" max="1" width="4.5703125" style="35" customWidth="1"/>
    <col min="2" max="2" width="21.7109375" style="13" customWidth="1"/>
    <col min="3" max="3" width="20.85546875" style="13" customWidth="1"/>
    <col min="4" max="4" width="63.5703125" style="13" customWidth="1"/>
    <col min="5" max="8" width="10.7109375" style="37" customWidth="1"/>
    <col min="9" max="9" width="11.42578125" style="35"/>
    <col min="10" max="16384" width="11.42578125" style="13"/>
  </cols>
  <sheetData>
    <row r="1" spans="1:11" x14ac:dyDescent="0.25">
      <c r="B1" s="92"/>
      <c r="E1" s="36"/>
    </row>
    <row r="2" spans="1:11" x14ac:dyDescent="0.25">
      <c r="B2" s="36"/>
      <c r="E2" s="36"/>
    </row>
    <row r="3" spans="1:11" ht="14.25" customHeight="1" x14ac:dyDescent="0.25">
      <c r="B3" s="345" t="s">
        <v>96</v>
      </c>
      <c r="C3" s="345"/>
      <c r="D3" s="345"/>
      <c r="E3" s="345"/>
      <c r="F3" s="345"/>
      <c r="G3" s="345"/>
      <c r="H3" s="345"/>
      <c r="I3" s="345"/>
      <c r="J3" s="345"/>
    </row>
    <row r="4" spans="1:11" ht="15" customHeight="1" x14ac:dyDescent="0.25">
      <c r="B4" s="345"/>
      <c r="C4" s="345"/>
      <c r="D4" s="345"/>
      <c r="E4" s="345"/>
      <c r="F4" s="345"/>
      <c r="G4" s="345"/>
      <c r="H4" s="345"/>
      <c r="I4" s="345"/>
      <c r="J4" s="345"/>
    </row>
    <row r="5" spans="1:11" ht="7.5" customHeight="1" x14ac:dyDescent="0.25">
      <c r="E5" s="38"/>
      <c r="F5" s="39"/>
      <c r="G5" s="39"/>
      <c r="H5" s="39"/>
      <c r="I5" s="39"/>
    </row>
    <row r="6" spans="1:11" ht="23.25" customHeight="1" x14ac:dyDescent="0.25">
      <c r="B6" s="388" t="s">
        <v>31</v>
      </c>
      <c r="C6" s="388" t="s">
        <v>63</v>
      </c>
      <c r="D6" s="391" t="s">
        <v>64</v>
      </c>
      <c r="E6" s="385" t="s">
        <v>30</v>
      </c>
      <c r="F6" s="386"/>
      <c r="G6" s="386"/>
      <c r="H6" s="386"/>
      <c r="I6" s="386"/>
      <c r="J6" s="387"/>
    </row>
    <row r="7" spans="1:11" s="41" customFormat="1" ht="18.75" customHeight="1" x14ac:dyDescent="0.25">
      <c r="A7" s="40"/>
      <c r="B7" s="388"/>
      <c r="C7" s="388"/>
      <c r="D7" s="392"/>
      <c r="E7" s="81">
        <v>2016</v>
      </c>
      <c r="F7" s="81">
        <v>2017</v>
      </c>
      <c r="G7" s="81">
        <v>2018</v>
      </c>
      <c r="H7" s="81">
        <v>2019</v>
      </c>
      <c r="I7" s="82">
        <v>2020</v>
      </c>
      <c r="J7" s="81">
        <v>2021</v>
      </c>
    </row>
    <row r="8" spans="1:11" x14ac:dyDescent="0.25">
      <c r="B8" s="390" t="s">
        <v>68</v>
      </c>
      <c r="C8" s="382" t="s">
        <v>6</v>
      </c>
      <c r="D8" s="42" t="s">
        <v>37</v>
      </c>
      <c r="E8" s="43">
        <v>4.5059266090393102</v>
      </c>
      <c r="F8" s="43">
        <v>4.8959884643554696</v>
      </c>
      <c r="G8" s="43">
        <v>4.7802858352661097</v>
      </c>
      <c r="H8" s="43">
        <v>4.2214426994323704</v>
      </c>
      <c r="I8" s="44">
        <v>4.8166804313659668</v>
      </c>
      <c r="J8" s="231">
        <v>5.2475566864013672</v>
      </c>
      <c r="K8" s="45"/>
    </row>
    <row r="9" spans="1:11" x14ac:dyDescent="0.25">
      <c r="B9" s="390"/>
      <c r="C9" s="382"/>
      <c r="D9" s="42" t="s">
        <v>2</v>
      </c>
      <c r="E9" s="43">
        <v>7.9575929641723597</v>
      </c>
      <c r="F9" s="43">
        <v>8.1263742446899396</v>
      </c>
      <c r="G9" s="43">
        <v>7.7529067993164098</v>
      </c>
      <c r="H9" s="43">
        <v>7.0984539985656703</v>
      </c>
      <c r="I9" s="44">
        <v>8.0723428726196289</v>
      </c>
      <c r="J9" s="231">
        <v>6.8269953727722168</v>
      </c>
      <c r="K9" s="45"/>
    </row>
    <row r="10" spans="1:11" x14ac:dyDescent="0.25">
      <c r="B10" s="390"/>
      <c r="C10" s="382"/>
      <c r="D10" s="42" t="s">
        <v>46</v>
      </c>
      <c r="E10" s="43">
        <v>5.0127377510070801</v>
      </c>
      <c r="F10" s="43">
        <v>5.41031837463379</v>
      </c>
      <c r="G10" s="43">
        <v>5.8679628372192401</v>
      </c>
      <c r="H10" s="43">
        <v>6.0760259628295898</v>
      </c>
      <c r="I10" s="44">
        <v>5.8974013328552246</v>
      </c>
      <c r="J10" s="231">
        <v>6.9443783760070801</v>
      </c>
      <c r="K10" s="45"/>
    </row>
    <row r="11" spans="1:11" x14ac:dyDescent="0.25">
      <c r="B11" s="390"/>
      <c r="C11" s="382" t="s">
        <v>28</v>
      </c>
      <c r="D11" s="42" t="s">
        <v>50</v>
      </c>
      <c r="E11" s="43">
        <v>5.1063275337219203</v>
      </c>
      <c r="F11" s="43">
        <v>6.6480369567871103</v>
      </c>
      <c r="G11" s="43">
        <v>5.7855095863342303</v>
      </c>
      <c r="H11" s="43">
        <v>6.1406602859497097</v>
      </c>
      <c r="I11" s="44">
        <v>4.9527668952941895</v>
      </c>
      <c r="J11" s="231">
        <v>5.3841071128845215</v>
      </c>
      <c r="K11" s="45"/>
    </row>
    <row r="12" spans="1:11" x14ac:dyDescent="0.25">
      <c r="B12" s="390"/>
      <c r="C12" s="382"/>
      <c r="D12" s="42" t="s">
        <v>51</v>
      </c>
      <c r="E12" s="43">
        <v>4.5614681243896502</v>
      </c>
      <c r="F12" s="43">
        <v>4.3595728874206499</v>
      </c>
      <c r="G12" s="43">
        <v>4.5474748611450204</v>
      </c>
      <c r="H12" s="43">
        <v>4.0033869743347203</v>
      </c>
      <c r="I12" s="44">
        <v>4.2031040191650391</v>
      </c>
      <c r="J12" s="231">
        <v>3.7291362285614014</v>
      </c>
      <c r="K12" s="45"/>
    </row>
    <row r="13" spans="1:11" x14ac:dyDescent="0.25">
      <c r="B13" s="390"/>
      <c r="C13" s="382"/>
      <c r="D13" s="42" t="s">
        <v>38</v>
      </c>
      <c r="E13" s="43">
        <v>8.3880023956298793</v>
      </c>
      <c r="F13" s="43">
        <v>7.3381023406982404</v>
      </c>
      <c r="G13" s="43">
        <v>7.6165299415588397</v>
      </c>
      <c r="H13" s="43">
        <v>7.4249563217163104</v>
      </c>
      <c r="I13" s="44">
        <v>7.1936483383178711</v>
      </c>
      <c r="J13" s="231">
        <v>6.7516121864318848</v>
      </c>
      <c r="K13" s="45"/>
    </row>
    <row r="14" spans="1:11" x14ac:dyDescent="0.25">
      <c r="B14" s="390"/>
      <c r="C14" s="382"/>
      <c r="D14" s="42" t="s">
        <v>52</v>
      </c>
      <c r="E14" s="43">
        <v>11.362938880920399</v>
      </c>
      <c r="F14" s="43">
        <v>11.882376670837401</v>
      </c>
      <c r="G14" s="43">
        <v>11.5689182281494</v>
      </c>
      <c r="H14" s="43">
        <v>11.781836509704601</v>
      </c>
      <c r="I14" s="44">
        <v>11.238064765930176</v>
      </c>
      <c r="J14" s="231">
        <v>11.736861228942871</v>
      </c>
      <c r="K14" s="45"/>
    </row>
    <row r="15" spans="1:11" x14ac:dyDescent="0.25">
      <c r="B15" s="390"/>
      <c r="C15" s="382" t="s">
        <v>8</v>
      </c>
      <c r="D15" s="42" t="s">
        <v>3</v>
      </c>
      <c r="E15" s="43">
        <v>1.46939408779144</v>
      </c>
      <c r="F15" s="43">
        <v>1.54395627975464</v>
      </c>
      <c r="G15" s="43">
        <v>1.57842564582825</v>
      </c>
      <c r="H15" s="43">
        <v>1.9104137420654299</v>
      </c>
      <c r="I15" s="44">
        <v>2.1465456485748291</v>
      </c>
      <c r="J15" s="231">
        <v>1.7023988962173462</v>
      </c>
      <c r="K15" s="45"/>
    </row>
    <row r="16" spans="1:11" x14ac:dyDescent="0.25">
      <c r="B16" s="390"/>
      <c r="C16" s="382"/>
      <c r="D16" s="42" t="s">
        <v>4</v>
      </c>
      <c r="E16" s="43">
        <v>2.8290944099426301</v>
      </c>
      <c r="F16" s="43">
        <v>2.6997511386871298</v>
      </c>
      <c r="G16" s="43">
        <v>2.63779973983765</v>
      </c>
      <c r="H16" s="43">
        <v>3.7734897136688201</v>
      </c>
      <c r="I16" s="44">
        <v>3.5817122459411621</v>
      </c>
      <c r="J16" s="231">
        <v>2.6554391384124756</v>
      </c>
      <c r="K16" s="45"/>
    </row>
    <row r="17" spans="1:11" x14ac:dyDescent="0.25">
      <c r="B17" s="390"/>
      <c r="C17" s="382"/>
      <c r="D17" s="42" t="s">
        <v>47</v>
      </c>
      <c r="E17" s="43">
        <v>2.3134498596191402</v>
      </c>
      <c r="F17" s="43">
        <v>2.4356276988983199</v>
      </c>
      <c r="G17" s="43">
        <v>2.34335160255432</v>
      </c>
      <c r="H17" s="43">
        <v>2.1297473907470699</v>
      </c>
      <c r="I17" s="44">
        <v>2.2157115936279297</v>
      </c>
      <c r="J17" s="231">
        <v>2.6108736991882324</v>
      </c>
      <c r="K17" s="45"/>
    </row>
    <row r="18" spans="1:11" x14ac:dyDescent="0.25">
      <c r="B18" s="390"/>
      <c r="C18" s="382"/>
      <c r="D18" s="42" t="s">
        <v>53</v>
      </c>
      <c r="E18" s="43">
        <v>11.2780199050903</v>
      </c>
      <c r="F18" s="43">
        <v>11.428704261779799</v>
      </c>
      <c r="G18" s="43">
        <v>11.7553653717041</v>
      </c>
      <c r="H18" s="43">
        <v>12.0453844070435</v>
      </c>
      <c r="I18" s="44">
        <v>12.325492858886719</v>
      </c>
      <c r="J18" s="231">
        <v>12.36870288848877</v>
      </c>
      <c r="K18" s="45"/>
    </row>
    <row r="19" spans="1:11" x14ac:dyDescent="0.25">
      <c r="B19" s="390"/>
      <c r="C19" s="382"/>
      <c r="D19" s="42" t="s">
        <v>45</v>
      </c>
      <c r="E19" s="43">
        <v>1.5050753355026201</v>
      </c>
      <c r="F19" s="43">
        <v>1.37590944766998</v>
      </c>
      <c r="G19" s="43">
        <v>1.2656271457672099</v>
      </c>
      <c r="H19" s="43">
        <v>1.43293988704681</v>
      </c>
      <c r="I19" s="44">
        <v>1.1403744220733643</v>
      </c>
      <c r="J19" s="231">
        <v>0.98699134588241577</v>
      </c>
      <c r="K19" s="45"/>
    </row>
    <row r="20" spans="1:11" x14ac:dyDescent="0.25">
      <c r="B20" s="390"/>
      <c r="C20" s="389" t="s">
        <v>9</v>
      </c>
      <c r="D20" s="42" t="s">
        <v>48</v>
      </c>
      <c r="E20" s="43">
        <v>7.7537298202514604</v>
      </c>
      <c r="F20" s="43">
        <v>6.6867303848266602</v>
      </c>
      <c r="G20" s="43">
        <v>6.3374953269958496</v>
      </c>
      <c r="H20" s="43">
        <v>6.4623875617981001</v>
      </c>
      <c r="I20" s="44">
        <v>5.9167051315307617</v>
      </c>
      <c r="J20" s="231">
        <v>6.4306507110595703</v>
      </c>
      <c r="K20" s="45"/>
    </row>
    <row r="21" spans="1:11" x14ac:dyDescent="0.25">
      <c r="B21" s="390"/>
      <c r="C21" s="389"/>
      <c r="D21" s="42" t="s">
        <v>5</v>
      </c>
      <c r="E21" s="43">
        <v>7.3982558250427202</v>
      </c>
      <c r="F21" s="43">
        <v>6.1665244102478001</v>
      </c>
      <c r="G21" s="43">
        <v>6.7463088035583496</v>
      </c>
      <c r="H21" s="43">
        <v>5.8166451454162598</v>
      </c>
      <c r="I21" s="44">
        <v>7.1498827934265137</v>
      </c>
      <c r="J21" s="231">
        <v>6.8306550979614258</v>
      </c>
      <c r="K21" s="45"/>
    </row>
    <row r="22" spans="1:11" x14ac:dyDescent="0.25">
      <c r="B22" s="390"/>
      <c r="C22" s="389"/>
      <c r="D22" s="42" t="s">
        <v>49</v>
      </c>
      <c r="E22" s="43">
        <v>18.557981491088899</v>
      </c>
      <c r="F22" s="43">
        <v>19.0020236968994</v>
      </c>
      <c r="G22" s="43">
        <v>19.4160346984863</v>
      </c>
      <c r="H22" s="43">
        <v>19.682228088378899</v>
      </c>
      <c r="I22" s="44">
        <v>19.149562835693359</v>
      </c>
      <c r="J22" s="231">
        <v>19.793638229370117</v>
      </c>
      <c r="K22" s="45"/>
    </row>
    <row r="23" spans="1:11" x14ac:dyDescent="0.25">
      <c r="B23" s="390"/>
      <c r="C23" s="384" t="s">
        <v>10</v>
      </c>
      <c r="D23" s="384"/>
      <c r="E23" s="160">
        <f>+SUM(E8:E22)</f>
        <v>99.999994993209825</v>
      </c>
      <c r="F23" s="160">
        <f t="shared" ref="F23:H23" si="0">+SUM(F8:F22)</f>
        <v>99.999997258186326</v>
      </c>
      <c r="G23" s="160">
        <f t="shared" si="0"/>
        <v>99.999996423721271</v>
      </c>
      <c r="H23" s="160">
        <f t="shared" si="0"/>
        <v>99.999998688697872</v>
      </c>
      <c r="I23" s="161">
        <f>+SUM(I8:I22)</f>
        <v>99.999996185302734</v>
      </c>
      <c r="J23" s="160">
        <f>+SUM(J8:J22)</f>
        <v>99.999997198581696</v>
      </c>
    </row>
    <row r="24" spans="1:11" s="37" customFormat="1" x14ac:dyDescent="0.25">
      <c r="A24" s="46"/>
      <c r="B24" s="364" t="s">
        <v>40</v>
      </c>
      <c r="C24" s="381" t="s">
        <v>6</v>
      </c>
      <c r="D24" s="42" t="s">
        <v>37</v>
      </c>
      <c r="E24" s="47">
        <v>6.2885718345642099</v>
      </c>
      <c r="F24" s="47">
        <v>6.5483708381652797</v>
      </c>
      <c r="G24" s="47">
        <v>6.2208495140075701</v>
      </c>
      <c r="H24" s="47">
        <v>5.6884741783142099</v>
      </c>
      <c r="I24" s="48">
        <v>6.5888962745666504</v>
      </c>
      <c r="J24" s="231">
        <v>5.8771991729736328</v>
      </c>
    </row>
    <row r="25" spans="1:11" s="37" customFormat="1" x14ac:dyDescent="0.25">
      <c r="A25" s="46"/>
      <c r="B25" s="364"/>
      <c r="C25" s="381"/>
      <c r="D25" s="42" t="s">
        <v>2</v>
      </c>
      <c r="E25" s="47">
        <v>10.695635795593301</v>
      </c>
      <c r="F25" s="47">
        <v>12.068301200866699</v>
      </c>
      <c r="G25" s="47">
        <v>9.5422220230102504</v>
      </c>
      <c r="H25" s="47">
        <v>9.0479450225830096</v>
      </c>
      <c r="I25" s="48">
        <v>10.825277328491211</v>
      </c>
      <c r="J25" s="231">
        <v>9.2661800384521484</v>
      </c>
    </row>
    <row r="26" spans="1:11" s="37" customFormat="1" x14ac:dyDescent="0.25">
      <c r="A26" s="46"/>
      <c r="B26" s="364"/>
      <c r="C26" s="381"/>
      <c r="D26" s="42" t="s">
        <v>46</v>
      </c>
      <c r="E26" s="47">
        <v>4.8531823158264196</v>
      </c>
      <c r="F26" s="47">
        <v>4.60262155532837</v>
      </c>
      <c r="G26" s="47">
        <v>5.7102251052856401</v>
      </c>
      <c r="H26" s="47">
        <v>6.6825304031372097</v>
      </c>
      <c r="I26" s="48">
        <v>5.271697998046875</v>
      </c>
      <c r="J26" s="231">
        <v>6.5459408760070801</v>
      </c>
    </row>
    <row r="27" spans="1:11" s="37" customFormat="1" x14ac:dyDescent="0.25">
      <c r="A27" s="46"/>
      <c r="B27" s="364"/>
      <c r="C27" s="381" t="s">
        <v>7</v>
      </c>
      <c r="D27" s="42" t="s">
        <v>50</v>
      </c>
      <c r="E27" s="47">
        <v>5.8134179115295401</v>
      </c>
      <c r="F27" s="47">
        <v>6.848876953125</v>
      </c>
      <c r="G27" s="47">
        <v>6.0789337158203098</v>
      </c>
      <c r="H27" s="47">
        <v>6.6488227844238299</v>
      </c>
      <c r="I27" s="48">
        <v>5.8574118614196777</v>
      </c>
      <c r="J27" s="231">
        <v>6.6769123077392578</v>
      </c>
    </row>
    <row r="28" spans="1:11" s="37" customFormat="1" x14ac:dyDescent="0.25">
      <c r="A28" s="46"/>
      <c r="B28" s="364"/>
      <c r="C28" s="381"/>
      <c r="D28" s="42" t="s">
        <v>51</v>
      </c>
      <c r="E28" s="47">
        <v>3.2519681453704798</v>
      </c>
      <c r="F28" s="47">
        <v>3.3001925945282</v>
      </c>
      <c r="G28" s="47">
        <v>3.77540135383606</v>
      </c>
      <c r="H28" s="47">
        <v>2.9743273258209202</v>
      </c>
      <c r="I28" s="48">
        <v>3.5595800876617432</v>
      </c>
      <c r="J28" s="231">
        <v>3.1149835586547852</v>
      </c>
    </row>
    <row r="29" spans="1:11" s="37" customFormat="1" x14ac:dyDescent="0.25">
      <c r="A29" s="46"/>
      <c r="B29" s="364"/>
      <c r="C29" s="381"/>
      <c r="D29" s="42" t="s">
        <v>38</v>
      </c>
      <c r="E29" s="47">
        <v>4.4608650207519496</v>
      </c>
      <c r="F29" s="47">
        <v>3.85838723182678</v>
      </c>
      <c r="G29" s="47">
        <v>4.0699229240417498</v>
      </c>
      <c r="H29" s="47">
        <v>3.62530541419983</v>
      </c>
      <c r="I29" s="48">
        <v>4.1939296722412109</v>
      </c>
      <c r="J29" s="231">
        <v>4.2809309959411621</v>
      </c>
    </row>
    <row r="30" spans="1:11" s="37" customFormat="1" x14ac:dyDescent="0.25">
      <c r="A30" s="46"/>
      <c r="B30" s="364"/>
      <c r="C30" s="381"/>
      <c r="D30" s="42" t="s">
        <v>52</v>
      </c>
      <c r="E30" s="47">
        <v>8.6318464279174805</v>
      </c>
      <c r="F30" s="47">
        <v>9.5159940719604492</v>
      </c>
      <c r="G30" s="47">
        <v>9.8026371002197301</v>
      </c>
      <c r="H30" s="47">
        <v>9.0523967742919904</v>
      </c>
      <c r="I30" s="48">
        <v>9.3212709426879883</v>
      </c>
      <c r="J30" s="231">
        <v>8.9760980606079102</v>
      </c>
    </row>
    <row r="31" spans="1:11" s="37" customFormat="1" x14ac:dyDescent="0.25">
      <c r="A31" s="46"/>
      <c r="B31" s="364"/>
      <c r="C31" s="382" t="s">
        <v>8</v>
      </c>
      <c r="D31" s="42" t="s">
        <v>3</v>
      </c>
      <c r="E31" s="47">
        <v>2.7281370162963898</v>
      </c>
      <c r="F31" s="47">
        <v>2.7416918277740501</v>
      </c>
      <c r="G31" s="47">
        <v>2.7784883975982702</v>
      </c>
      <c r="H31" s="47">
        <v>3.3666014671325701</v>
      </c>
      <c r="I31" s="48">
        <v>3.9946184158325195</v>
      </c>
      <c r="J31" s="231">
        <v>2.8987510204315186</v>
      </c>
    </row>
    <row r="32" spans="1:11" s="37" customFormat="1" x14ac:dyDescent="0.25">
      <c r="A32" s="46"/>
      <c r="B32" s="364"/>
      <c r="C32" s="382"/>
      <c r="D32" s="42" t="s">
        <v>4</v>
      </c>
      <c r="E32" s="47">
        <v>3.5333449840545699</v>
      </c>
      <c r="F32" s="47">
        <v>3.7756810188293501</v>
      </c>
      <c r="G32" s="47">
        <v>2.7658336162567099</v>
      </c>
      <c r="H32" s="47">
        <v>4.2278385162353498</v>
      </c>
      <c r="I32" s="48">
        <v>3.8760068416595459</v>
      </c>
      <c r="J32" s="231">
        <v>2.207611083984375</v>
      </c>
    </row>
    <row r="33" spans="1:10" s="37" customFormat="1" x14ac:dyDescent="0.25">
      <c r="A33" s="46"/>
      <c r="B33" s="364"/>
      <c r="C33" s="382"/>
      <c r="D33" s="42" t="s">
        <v>47</v>
      </c>
      <c r="E33" s="47">
        <v>3.2823109626770002</v>
      </c>
      <c r="F33" s="47">
        <v>2.8952341079711901</v>
      </c>
      <c r="G33" s="47">
        <v>2.4604403972625701</v>
      </c>
      <c r="H33" s="47">
        <v>2.1465694904327401</v>
      </c>
      <c r="I33" s="48">
        <v>2.5303537845611572</v>
      </c>
      <c r="J33" s="231">
        <v>3.6159579753875732</v>
      </c>
    </row>
    <row r="34" spans="1:10" s="37" customFormat="1" x14ac:dyDescent="0.25">
      <c r="A34" s="46"/>
      <c r="B34" s="364"/>
      <c r="C34" s="382"/>
      <c r="D34" s="42" t="s">
        <v>53</v>
      </c>
      <c r="E34" s="47">
        <v>12.088941574096699</v>
      </c>
      <c r="F34" s="47">
        <v>12.401317596435501</v>
      </c>
      <c r="G34" s="47">
        <v>12.912804603576699</v>
      </c>
      <c r="H34" s="47">
        <v>12.558066368103001</v>
      </c>
      <c r="I34" s="48">
        <v>12.765833854675293</v>
      </c>
      <c r="J34" s="231">
        <v>12.827265739440918</v>
      </c>
    </row>
    <row r="35" spans="1:10" s="37" customFormat="1" x14ac:dyDescent="0.25">
      <c r="A35" s="46"/>
      <c r="B35" s="364"/>
      <c r="C35" s="382"/>
      <c r="D35" s="42" t="s">
        <v>45</v>
      </c>
      <c r="E35" s="47">
        <v>2.02811551094055</v>
      </c>
      <c r="F35" s="47">
        <v>1.7041444778442401</v>
      </c>
      <c r="G35" s="47">
        <v>1.7858074903488199</v>
      </c>
      <c r="H35" s="47">
        <v>1.6483013629913299</v>
      </c>
      <c r="I35" s="48">
        <v>1.192334771156311</v>
      </c>
      <c r="J35" s="231">
        <v>1.0320050716400146</v>
      </c>
    </row>
    <row r="36" spans="1:10" x14ac:dyDescent="0.25">
      <c r="B36" s="364"/>
      <c r="C36" s="382" t="s">
        <v>9</v>
      </c>
      <c r="D36" s="42" t="s">
        <v>48</v>
      </c>
      <c r="E36" s="47">
        <v>5.4802160263061497</v>
      </c>
      <c r="F36" s="47">
        <v>4.9719371795654297</v>
      </c>
      <c r="G36" s="47">
        <v>5.0575494766235396</v>
      </c>
      <c r="H36" s="47">
        <v>6.4284119606018102</v>
      </c>
      <c r="I36" s="48">
        <v>4.6031637191772461</v>
      </c>
      <c r="J36" s="231">
        <v>5.4543318748474121</v>
      </c>
    </row>
    <row r="37" spans="1:10" x14ac:dyDescent="0.25">
      <c r="B37" s="364"/>
      <c r="C37" s="382"/>
      <c r="D37" s="42" t="s">
        <v>5</v>
      </c>
      <c r="E37" s="47">
        <v>10.359935760498001</v>
      </c>
      <c r="F37" s="47">
        <v>7.6858005523681596</v>
      </c>
      <c r="G37" s="47">
        <v>8.4955215454101598</v>
      </c>
      <c r="H37" s="47">
        <v>8.9475383758544904</v>
      </c>
      <c r="I37" s="48">
        <v>10.142880439758301</v>
      </c>
      <c r="J37" s="231">
        <v>11.57956600189209</v>
      </c>
    </row>
    <row r="38" spans="1:10" x14ac:dyDescent="0.25">
      <c r="B38" s="364"/>
      <c r="C38" s="382"/>
      <c r="D38" s="42" t="s">
        <v>49</v>
      </c>
      <c r="E38" s="47">
        <v>16.5035076141357</v>
      </c>
      <c r="F38" s="47">
        <v>17.081447601318398</v>
      </c>
      <c r="G38" s="47">
        <v>18.543359756469702</v>
      </c>
      <c r="H38" s="47">
        <v>16.9568691253662</v>
      </c>
      <c r="I38" s="48">
        <v>15.276740074157715</v>
      </c>
      <c r="J38" s="231">
        <v>15.64626407623291</v>
      </c>
    </row>
    <row r="39" spans="1:10" x14ac:dyDescent="0.25">
      <c r="B39" s="364"/>
      <c r="C39" s="384" t="s">
        <v>10</v>
      </c>
      <c r="D39" s="384"/>
      <c r="E39" s="160">
        <f>+SUM(E24:E38)</f>
        <v>99.999996900558443</v>
      </c>
      <c r="F39" s="160">
        <f t="shared" ref="F39:G39" si="1">+SUM(F24:F38)</f>
        <v>99.999998807907104</v>
      </c>
      <c r="G39" s="160">
        <f t="shared" si="1"/>
        <v>99.999997019767761</v>
      </c>
      <c r="H39" s="160">
        <f>+SUM(H24:H38)</f>
        <v>99.999998569488497</v>
      </c>
      <c r="I39" s="161">
        <f>+SUM(I24:I38)</f>
        <v>99.999996066093445</v>
      </c>
      <c r="J39" s="160">
        <f>SUM(J24:J38)</f>
        <v>99.999997854232788</v>
      </c>
    </row>
    <row r="40" spans="1:10" x14ac:dyDescent="0.25">
      <c r="B40" s="364" t="s">
        <v>39</v>
      </c>
      <c r="C40" s="381" t="s">
        <v>6</v>
      </c>
      <c r="D40" s="42" t="s">
        <v>37</v>
      </c>
      <c r="E40" s="47">
        <v>3.7306957244872998</v>
      </c>
      <c r="F40" s="47">
        <v>4.2103190422058097</v>
      </c>
      <c r="G40" s="47">
        <v>4.1661400794982901</v>
      </c>
      <c r="H40" s="47">
        <v>3.6346366405487101</v>
      </c>
      <c r="I40" s="48">
        <v>3.9990341663360596</v>
      </c>
      <c r="J40" s="231">
        <v>5.0239119529724121</v>
      </c>
    </row>
    <row r="41" spans="1:10" x14ac:dyDescent="0.25">
      <c r="B41" s="364"/>
      <c r="C41" s="381"/>
      <c r="D41" s="42" t="s">
        <v>2</v>
      </c>
      <c r="E41" s="47">
        <v>6.7668824195861799</v>
      </c>
      <c r="F41" s="47">
        <v>6.49063968658447</v>
      </c>
      <c r="G41" s="47">
        <v>6.9900798797607404</v>
      </c>
      <c r="H41" s="47">
        <v>6.3186669349670401</v>
      </c>
      <c r="I41" s="48">
        <v>6.8022222518920898</v>
      </c>
      <c r="J41" s="231">
        <v>5.9606156349182129</v>
      </c>
    </row>
    <row r="42" spans="1:10" x14ac:dyDescent="0.25">
      <c r="B42" s="364"/>
      <c r="C42" s="381"/>
      <c r="D42" s="42" t="s">
        <v>46</v>
      </c>
      <c r="E42" s="47">
        <v>5.0821251869201696</v>
      </c>
      <c r="F42" s="47">
        <v>5.7454786300659197</v>
      </c>
      <c r="G42" s="47">
        <v>5.9352097511291504</v>
      </c>
      <c r="H42" s="47">
        <v>5.8334264755248997</v>
      </c>
      <c r="I42" s="48">
        <v>6.1860814094543457</v>
      </c>
      <c r="J42" s="231">
        <v>7.0859003067016602</v>
      </c>
    </row>
    <row r="43" spans="1:10" x14ac:dyDescent="0.25">
      <c r="B43" s="364"/>
      <c r="C43" s="381" t="s">
        <v>7</v>
      </c>
      <c r="D43" s="42" t="s">
        <v>50</v>
      </c>
      <c r="E43" s="47">
        <v>4.7988300323486301</v>
      </c>
      <c r="F43" s="47">
        <v>6.56469631195068</v>
      </c>
      <c r="G43" s="47">
        <v>5.6604161262512198</v>
      </c>
      <c r="H43" s="47">
        <v>5.9373979568481401</v>
      </c>
      <c r="I43" s="48">
        <v>4.5353913307189941</v>
      </c>
      <c r="J43" s="231">
        <v>4.9249124526977539</v>
      </c>
    </row>
    <row r="44" spans="1:10" x14ac:dyDescent="0.25">
      <c r="B44" s="364"/>
      <c r="C44" s="381"/>
      <c r="D44" s="42" t="s">
        <v>51</v>
      </c>
      <c r="E44" s="47">
        <v>5.1309394836425799</v>
      </c>
      <c r="F44" s="47">
        <v>4.79917192459106</v>
      </c>
      <c r="G44" s="47">
        <v>4.8766283988952601</v>
      </c>
      <c r="H44" s="47">
        <v>4.4150056838989302</v>
      </c>
      <c r="I44" s="48">
        <v>4.500007152557373</v>
      </c>
      <c r="J44" s="231">
        <v>3.9472787380218506</v>
      </c>
    </row>
    <row r="45" spans="1:10" x14ac:dyDescent="0.25">
      <c r="B45" s="364"/>
      <c r="C45" s="381"/>
      <c r="D45" s="42" t="s">
        <v>38</v>
      </c>
      <c r="E45" s="47">
        <v>10.0958242416382</v>
      </c>
      <c r="F45" s="47">
        <v>8.7820377349853498</v>
      </c>
      <c r="G45" s="47">
        <v>9.1285314559936506</v>
      </c>
      <c r="H45" s="47">
        <v>8.9447984695434606</v>
      </c>
      <c r="I45" s="48">
        <v>8.5776271820068359</v>
      </c>
      <c r="J45" s="231">
        <v>7.6291790008544922</v>
      </c>
    </row>
    <row r="46" spans="1:10" x14ac:dyDescent="0.25">
      <c r="B46" s="364"/>
      <c r="C46" s="381"/>
      <c r="D46" s="42" t="s">
        <v>52</v>
      </c>
      <c r="E46" s="47">
        <v>12.550627708435099</v>
      </c>
      <c r="F46" s="47">
        <v>12.864326477050801</v>
      </c>
      <c r="G46" s="47">
        <v>12.3219261169434</v>
      </c>
      <c r="H46" s="47">
        <v>12.873598098754901</v>
      </c>
      <c r="I46" s="48">
        <v>12.122414588928223</v>
      </c>
      <c r="J46" s="231">
        <v>12.717463493347168</v>
      </c>
    </row>
    <row r="47" spans="1:10" x14ac:dyDescent="0.25">
      <c r="B47" s="364"/>
      <c r="C47" s="382" t="s">
        <v>8</v>
      </c>
      <c r="D47" s="42" t="s">
        <v>3</v>
      </c>
      <c r="E47" s="47">
        <v>0.92199629545211803</v>
      </c>
      <c r="F47" s="47">
        <v>1.04694640636444</v>
      </c>
      <c r="G47" s="47">
        <v>1.06681072711945</v>
      </c>
      <c r="H47" s="47">
        <v>1.3279455900192301</v>
      </c>
      <c r="I47" s="48">
        <v>1.2939004898071289</v>
      </c>
      <c r="J47" s="231">
        <v>1.2774637937545776</v>
      </c>
    </row>
    <row r="48" spans="1:10" x14ac:dyDescent="0.25">
      <c r="B48" s="364"/>
      <c r="C48" s="382"/>
      <c r="D48" s="42" t="s">
        <v>4</v>
      </c>
      <c r="E48" s="47">
        <v>2.5228323936462398</v>
      </c>
      <c r="F48" s="47">
        <v>2.25328540802002</v>
      </c>
      <c r="G48" s="47">
        <v>2.5832159519195601</v>
      </c>
      <c r="H48" s="47">
        <v>3.5917520523071298</v>
      </c>
      <c r="I48" s="48">
        <v>3.4459333419799805</v>
      </c>
      <c r="J48" s="231">
        <v>2.8145039081573486</v>
      </c>
    </row>
    <row r="49" spans="2:10" x14ac:dyDescent="0.25">
      <c r="B49" s="364"/>
      <c r="C49" s="382"/>
      <c r="D49" s="42" t="s">
        <v>47</v>
      </c>
      <c r="E49" s="47">
        <v>1.8921147584915201</v>
      </c>
      <c r="F49" s="47">
        <v>2.2449104785919198</v>
      </c>
      <c r="G49" s="47">
        <v>2.2934339046478298</v>
      </c>
      <c r="H49" s="47">
        <v>2.12301874160767</v>
      </c>
      <c r="I49" s="48">
        <v>2.0705451965332031</v>
      </c>
      <c r="J49" s="231">
        <v>2.2538754940032959</v>
      </c>
    </row>
    <row r="50" spans="2:10" x14ac:dyDescent="0.25">
      <c r="B50" s="364"/>
      <c r="C50" s="382"/>
      <c r="D50" s="42" t="s">
        <v>53</v>
      </c>
      <c r="E50" s="47">
        <v>10.9253702163696</v>
      </c>
      <c r="F50" s="47">
        <v>11.0251111984253</v>
      </c>
      <c r="G50" s="47">
        <v>11.2619218826294</v>
      </c>
      <c r="H50" s="47">
        <v>11.840314865112299</v>
      </c>
      <c r="I50" s="48">
        <v>12.122333526611328</v>
      </c>
      <c r="J50" s="231">
        <v>12.205824851989746</v>
      </c>
    </row>
    <row r="51" spans="2:10" x14ac:dyDescent="0.25">
      <c r="B51" s="364"/>
      <c r="C51" s="382"/>
      <c r="D51" s="42" t="s">
        <v>45</v>
      </c>
      <c r="E51" s="47">
        <v>1.2776173353195199</v>
      </c>
      <c r="F51" s="47">
        <v>1.2397056818008401</v>
      </c>
      <c r="G51" s="47">
        <v>1.04386210441589</v>
      </c>
      <c r="H51" s="47">
        <v>1.34679615497589</v>
      </c>
      <c r="I51" s="48">
        <v>1.1164015531539917</v>
      </c>
      <c r="J51" s="231">
        <v>0.97100275754928589</v>
      </c>
    </row>
    <row r="52" spans="2:10" x14ac:dyDescent="0.25">
      <c r="B52" s="364"/>
      <c r="C52" s="382" t="s">
        <v>9</v>
      </c>
      <c r="D52" s="42" t="s">
        <v>48</v>
      </c>
      <c r="E52" s="47">
        <v>8.7424278259277308</v>
      </c>
      <c r="F52" s="47">
        <v>7.3982973098754901</v>
      </c>
      <c r="G52" s="47">
        <v>6.8831663131713903</v>
      </c>
      <c r="H52" s="47">
        <v>6.4759778976440403</v>
      </c>
      <c r="I52" s="48">
        <v>6.522733211517334</v>
      </c>
      <c r="J52" s="231">
        <v>6.7774314880371094</v>
      </c>
    </row>
    <row r="53" spans="2:10" x14ac:dyDescent="0.25">
      <c r="B53" s="364"/>
      <c r="C53" s="382"/>
      <c r="D53" s="42" t="s">
        <v>5</v>
      </c>
      <c r="E53" s="47">
        <v>6.11029052734375</v>
      </c>
      <c r="F53" s="47">
        <v>5.5360884666442898</v>
      </c>
      <c r="G53" s="47">
        <v>6.0005779266357404</v>
      </c>
      <c r="H53" s="47">
        <v>4.5643029212951696</v>
      </c>
      <c r="I53" s="48">
        <v>5.7690043449401855</v>
      </c>
      <c r="J53" s="231">
        <v>5.1438789367675781</v>
      </c>
    </row>
    <row r="54" spans="2:10" x14ac:dyDescent="0.25">
      <c r="B54" s="364"/>
      <c r="C54" s="382"/>
      <c r="D54" s="42" t="s">
        <v>49</v>
      </c>
      <c r="E54" s="47">
        <v>19.451423645019499</v>
      </c>
      <c r="F54" s="47">
        <v>19.798984527587901</v>
      </c>
      <c r="G54" s="47">
        <v>19.7880764007568</v>
      </c>
      <c r="H54" s="47">
        <v>20.7723579406738</v>
      </c>
      <c r="I54" s="48">
        <v>20.936365127563477</v>
      </c>
      <c r="J54" s="231">
        <v>21.266754150390625</v>
      </c>
    </row>
    <row r="55" spans="2:10" x14ac:dyDescent="0.25">
      <c r="B55" s="364"/>
      <c r="C55" s="383" t="s">
        <v>10</v>
      </c>
      <c r="D55" s="383"/>
      <c r="E55" s="162">
        <f t="shared" ref="E55:I55" si="2">+SUM(E40:E54)</f>
        <v>99.999997794628143</v>
      </c>
      <c r="F55" s="162">
        <f t="shared" si="2"/>
        <v>99.999999284744305</v>
      </c>
      <c r="G55" s="162">
        <f t="shared" si="2"/>
        <v>99.99999701976779</v>
      </c>
      <c r="H55" s="162">
        <f t="shared" si="2"/>
        <v>99.999996423721313</v>
      </c>
      <c r="I55" s="163">
        <f t="shared" si="2"/>
        <v>99.999994874000549</v>
      </c>
      <c r="J55" s="162">
        <f>SUM(J40:J54)</f>
        <v>99.999996960163116</v>
      </c>
    </row>
    <row r="56" spans="2:10" x14ac:dyDescent="0.25">
      <c r="B56" s="263" t="s">
        <v>97</v>
      </c>
      <c r="C56" s="270"/>
      <c r="D56" s="270"/>
      <c r="E56" s="46"/>
      <c r="F56" s="46"/>
      <c r="G56" s="46"/>
      <c r="H56" s="46"/>
    </row>
    <row r="57" spans="2:10" x14ac:dyDescent="0.25">
      <c r="B57" s="267" t="s">
        <v>104</v>
      </c>
      <c r="C57" s="270"/>
      <c r="D57" s="271"/>
      <c r="E57" s="46"/>
      <c r="F57" s="46"/>
      <c r="G57" s="46"/>
      <c r="H57" s="46"/>
    </row>
    <row r="58" spans="2:10" ht="15.75" x14ac:dyDescent="0.25">
      <c r="B58" s="255" t="s">
        <v>94</v>
      </c>
      <c r="C58" s="270"/>
      <c r="D58" s="270"/>
      <c r="E58" s="46"/>
      <c r="F58" s="46"/>
      <c r="G58" s="46"/>
      <c r="H58" s="46"/>
    </row>
    <row r="59" spans="2:10" x14ac:dyDescent="0.25">
      <c r="B59" s="90"/>
      <c r="C59" s="90"/>
      <c r="D59" s="90"/>
    </row>
  </sheetData>
  <mergeCells count="23">
    <mergeCell ref="E6:J6"/>
    <mergeCell ref="B3:J4"/>
    <mergeCell ref="B6:B7"/>
    <mergeCell ref="C6:C7"/>
    <mergeCell ref="C20:C22"/>
    <mergeCell ref="B8:B23"/>
    <mergeCell ref="C23:D23"/>
    <mergeCell ref="D6:D7"/>
    <mergeCell ref="B24:B39"/>
    <mergeCell ref="C8:C10"/>
    <mergeCell ref="C11:C14"/>
    <mergeCell ref="C15:C19"/>
    <mergeCell ref="C24:C26"/>
    <mergeCell ref="C27:C30"/>
    <mergeCell ref="C31:C35"/>
    <mergeCell ref="C36:C38"/>
    <mergeCell ref="C39:D39"/>
    <mergeCell ref="C43:C46"/>
    <mergeCell ref="C47:C51"/>
    <mergeCell ref="C52:C54"/>
    <mergeCell ref="B40:B55"/>
    <mergeCell ref="C55:D55"/>
    <mergeCell ref="C40:C42"/>
  </mergeCells>
  <pageMargins left="0.7" right="0.7" top="0.75" bottom="0.75" header="0.3" footer="0.3"/>
  <ignoredErrors>
    <ignoredError sqref="E23:J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zoomScale="90" zoomScaleNormal="90" workbookViewId="0"/>
  </sheetViews>
  <sheetFormatPr baseColWidth="10" defaultRowHeight="15" x14ac:dyDescent="0.25"/>
  <cols>
    <col min="1" max="1" width="4.7109375" style="35" customWidth="1"/>
    <col min="2" max="2" width="18" style="13" customWidth="1"/>
    <col min="3" max="3" width="29.42578125" style="13" customWidth="1"/>
    <col min="4" max="7" width="10.7109375" style="37" customWidth="1"/>
    <col min="8" max="8" width="8.42578125" style="35" bestFit="1" customWidth="1"/>
    <col min="9" max="16384" width="11.42578125" style="13"/>
  </cols>
  <sheetData>
    <row r="1" spans="1:15" x14ac:dyDescent="0.25">
      <c r="B1" s="92"/>
    </row>
    <row r="3" spans="1:15" ht="14.25" customHeight="1" x14ac:dyDescent="0.25">
      <c r="B3" s="345" t="s">
        <v>90</v>
      </c>
      <c r="C3" s="345"/>
      <c r="D3" s="345"/>
      <c r="E3" s="345"/>
      <c r="F3" s="345"/>
      <c r="G3" s="345"/>
      <c r="H3" s="345"/>
      <c r="I3" s="345"/>
    </row>
    <row r="4" spans="1:15" ht="15" customHeight="1" x14ac:dyDescent="0.25">
      <c r="B4" s="345"/>
      <c r="C4" s="345"/>
      <c r="D4" s="345"/>
      <c r="E4" s="345"/>
      <c r="F4" s="345"/>
      <c r="G4" s="345"/>
      <c r="H4" s="345"/>
      <c r="I4" s="345"/>
    </row>
    <row r="6" spans="1:15" s="41" customFormat="1" ht="18.75" customHeight="1" x14ac:dyDescent="0.25">
      <c r="A6" s="40"/>
      <c r="B6" s="81" t="s">
        <v>31</v>
      </c>
      <c r="C6" s="81" t="s">
        <v>63</v>
      </c>
      <c r="D6" s="81">
        <v>2016</v>
      </c>
      <c r="E6" s="81">
        <v>2017</v>
      </c>
      <c r="F6" s="81">
        <v>2018</v>
      </c>
      <c r="G6" s="81">
        <v>2019</v>
      </c>
      <c r="H6" s="82">
        <v>2020</v>
      </c>
      <c r="I6" s="81">
        <v>2021</v>
      </c>
    </row>
    <row r="7" spans="1:15" ht="14.25" customHeight="1" x14ac:dyDescent="0.25">
      <c r="B7" s="393" t="s">
        <v>68</v>
      </c>
      <c r="C7" s="49" t="s">
        <v>41</v>
      </c>
      <c r="D7" s="50">
        <f>+Cuadro_6!E8+Cuadro_6!E9+Cuadro_6!E10</f>
        <v>17.47625732421875</v>
      </c>
      <c r="E7" s="50">
        <f>+Cuadro_6!F8+Cuadro_6!F9+Cuadro_6!F10</f>
        <v>18.432681083679199</v>
      </c>
      <c r="F7" s="50">
        <f>+Cuadro_6!G8+Cuadro_6!G9+Cuadro_6!G10</f>
        <v>18.401155471801758</v>
      </c>
      <c r="G7" s="50">
        <f>+Cuadro_6!H8+Cuadro_6!H9+Cuadro_6!H10</f>
        <v>17.39592266082763</v>
      </c>
      <c r="H7" s="51">
        <f>+Cuadro_6!I8+Cuadro_6!I9+Cuadro_6!I10</f>
        <v>18.78642463684082</v>
      </c>
      <c r="I7" s="50">
        <f>+[1]Contrib_26_nac!$B$2+[1]Contrib_26_nac!$B$3+[1]Contrib_26_nac!$B$4</f>
        <v>19.018930435180664</v>
      </c>
    </row>
    <row r="8" spans="1:15" ht="14.25" customHeight="1" x14ac:dyDescent="0.25">
      <c r="B8" s="393"/>
      <c r="C8" s="49" t="s">
        <v>44</v>
      </c>
      <c r="D8" s="50">
        <f>+Cuadro_6!E11+Cuadro_6!E12+Cuadro_6!E13+Cuadro_6!E14</f>
        <v>29.418736934661847</v>
      </c>
      <c r="E8" s="50">
        <f>+Cuadro_6!F11+Cuadro_6!F12+Cuadro_6!F13+Cuadro_6!F14</f>
        <v>30.228088855743401</v>
      </c>
      <c r="F8" s="50">
        <f>+Cuadro_6!G11+Cuadro_6!G12+Cuadro_6!G13+Cuadro_6!G14</f>
        <v>29.518432617187493</v>
      </c>
      <c r="G8" s="50">
        <f>+Cuadro_6!H11+Cuadro_6!H12+Cuadro_6!H13+Cuadro_6!H14</f>
        <v>29.35084009170534</v>
      </c>
      <c r="H8" s="51">
        <f>+Cuadro_6!I11+Cuadro_6!I12+Cuadro_6!I13+Cuadro_6!I14</f>
        <v>27.587584018707275</v>
      </c>
      <c r="I8" s="50">
        <f>+[1]Contrib_26_nac!$B$5+[1]Contrib_26_nac!$B$6+[1]Contrib_26_nac!$B$7+[1]Contrib_26_nac!$B$8</f>
        <v>27.601716756820679</v>
      </c>
    </row>
    <row r="9" spans="1:15" ht="14.25" customHeight="1" x14ac:dyDescent="0.25">
      <c r="B9" s="393"/>
      <c r="C9" s="52" t="s">
        <v>42</v>
      </c>
      <c r="D9" s="50">
        <f>+Cuadro_6!E15+Cuadro_6!E16+Cuadro_6!E17+Cuadro_6!E18+Cuadro_6!E19</f>
        <v>19.395033597946131</v>
      </c>
      <c r="E9" s="50">
        <f>+Cuadro_6!F15+Cuadro_6!F16+Cuadro_6!F17+Cuadro_6!F18+Cuadro_6!F19</f>
        <v>19.483948826789867</v>
      </c>
      <c r="F9" s="50">
        <f>+Cuadro_6!G15+Cuadro_6!G16+Cuadro_6!G17+Cuadro_6!G18+Cuadro_6!G19</f>
        <v>19.580569505691528</v>
      </c>
      <c r="G9" s="50">
        <f>+Cuadro_6!H15+Cuadro_6!H16+Cuadro_6!H17+Cuadro_6!H18+Cuadro_6!H19</f>
        <v>21.29197514057163</v>
      </c>
      <c r="H9" s="51">
        <f>+Cuadro_6!I15+Cuadro_6!I16+Cuadro_6!I17+Cuadro_6!I18+Cuadro_6!I19</f>
        <v>21.409836769104004</v>
      </c>
      <c r="I9" s="50">
        <f>+[1]Contrib_26_nac!$B$9+[1]Contrib_26_nac!$B$10+[1]Contrib_26_nac!$B$11+[1]Contrib_26_nac!$B$12+[1]Contrib_26_nac!$B$13</f>
        <v>20.32440596818924</v>
      </c>
    </row>
    <row r="10" spans="1:15" ht="14.25" customHeight="1" x14ac:dyDescent="0.25">
      <c r="B10" s="393"/>
      <c r="C10" s="52" t="s">
        <v>43</v>
      </c>
      <c r="D10" s="50">
        <f>+Cuadro_6!E20+Cuadro_6!E21+Cuadro_6!E22</f>
        <v>33.709967136383078</v>
      </c>
      <c r="E10" s="50">
        <f>+Cuadro_6!F20+Cuadro_6!F21+Cuadro_6!F22</f>
        <v>31.855278491973859</v>
      </c>
      <c r="F10" s="50">
        <f>+Cuadro_6!G20+Cuadro_6!G21+Cuadro_6!G22</f>
        <v>32.499838829040499</v>
      </c>
      <c r="G10" s="50">
        <f>+Cuadro_6!H20+Cuadro_6!H21+Cuadro_6!H22</f>
        <v>31.961260795593258</v>
      </c>
      <c r="H10" s="51">
        <f>+Cuadro_6!I20+Cuadro_6!I21+Cuadro_6!I22</f>
        <v>32.216150760650635</v>
      </c>
      <c r="I10" s="50">
        <f>+[1]Contrib_26_nac!$B$14+[1]Contrib_26_nac!$B$15+[1]Contrib_26_nac!$B$16</f>
        <v>33.054944038391113</v>
      </c>
    </row>
    <row r="11" spans="1:15" s="35" customFormat="1" x14ac:dyDescent="0.25">
      <c r="B11" s="393"/>
      <c r="C11" s="83" t="s">
        <v>10</v>
      </c>
      <c r="D11" s="160">
        <f t="shared" ref="D11:G11" si="0">+SUM(D7:D10)</f>
        <v>99.99999499320981</v>
      </c>
      <c r="E11" s="160">
        <f t="shared" si="0"/>
        <v>99.999997258186326</v>
      </c>
      <c r="F11" s="160">
        <f t="shared" si="0"/>
        <v>99.999996423721285</v>
      </c>
      <c r="G11" s="160">
        <f t="shared" si="0"/>
        <v>99.999998688697872</v>
      </c>
      <c r="H11" s="161">
        <f>+H10+H9+H8+H7</f>
        <v>99.999996185302734</v>
      </c>
      <c r="I11" s="335">
        <f>SUM(I7:I10)</f>
        <v>99.999997198581696</v>
      </c>
      <c r="J11" s="13"/>
      <c r="K11" s="13"/>
      <c r="L11" s="13"/>
      <c r="M11" s="13"/>
      <c r="N11" s="13"/>
      <c r="O11" s="13"/>
    </row>
    <row r="12" spans="1:15" s="35" customFormat="1" ht="14.25" customHeight="1" x14ac:dyDescent="0.25">
      <c r="B12" s="381" t="s">
        <v>0</v>
      </c>
      <c r="C12" s="53" t="s">
        <v>41</v>
      </c>
      <c r="D12" s="50">
        <f>+Cuadro_6!E24+Cuadro_6!E25+Cuadro_6!E26</f>
        <v>21.837389945983929</v>
      </c>
      <c r="E12" s="50">
        <f>+Cuadro_6!F24+Cuadro_6!F25+Cuadro_6!F26</f>
        <v>23.219293594360348</v>
      </c>
      <c r="F12" s="50">
        <f>+Cuadro_6!G24+Cuadro_6!G25+Cuadro_6!G26</f>
        <v>21.47329664230346</v>
      </c>
      <c r="G12" s="50">
        <f>+Cuadro_6!H24+Cuadro_6!H25+Cuadro_6!H26</f>
        <v>21.418949604034431</v>
      </c>
      <c r="H12" s="51">
        <f>+Cuadro_6!I24+Cuadro_6!I25+Cuadro_6!I26</f>
        <v>22.685871601104736</v>
      </c>
      <c r="I12" s="50">
        <f>+[2]Contrib_26_area!$B$2+[2]Contrib_26_area!$B$3+[2]Contrib_26_area!$B$4</f>
        <v>21.689320087432861</v>
      </c>
      <c r="J12" s="13"/>
      <c r="K12" s="13"/>
      <c r="L12" s="13"/>
      <c r="M12" s="13"/>
      <c r="N12" s="13"/>
      <c r="O12" s="13"/>
    </row>
    <row r="13" spans="1:15" s="35" customFormat="1" ht="14.25" customHeight="1" x14ac:dyDescent="0.25">
      <c r="B13" s="381"/>
      <c r="C13" s="53" t="s">
        <v>44</v>
      </c>
      <c r="D13" s="50">
        <f>+Cuadro_6!E27+Cuadro_6!E28+Cuadro_6!E29+Cuadro_6!E30</f>
        <v>22.158097505569451</v>
      </c>
      <c r="E13" s="50">
        <f>+Cuadro_6!F27+Cuadro_6!F28+Cuadro_6!F29+Cuadro_6!F30</f>
        <v>23.52345085144043</v>
      </c>
      <c r="F13" s="50">
        <f>+Cuadro_6!G27+Cuadro_6!G28+Cuadro_6!G29+Cuadro_6!G30</f>
        <v>23.72689509391785</v>
      </c>
      <c r="G13" s="50">
        <f>+Cuadro_6!H27+Cuadro_6!H28+Cuadro_6!H29+Cuadro_6!H30</f>
        <v>22.300852298736572</v>
      </c>
      <c r="H13" s="51">
        <f>+Cuadro_6!I27+Cuadro_6!I28+Cuadro_6!I29+Cuadro_6!I30</f>
        <v>22.93219256401062</v>
      </c>
      <c r="I13" s="50">
        <f>+[2]Contrib_26_area!$B$5+[2]Contrib_26_area!$B$6+[2]Contrib_26_area!$B$7+[2]Contrib_26_area!$B$8</f>
        <v>23.048924922943115</v>
      </c>
      <c r="J13" s="13"/>
      <c r="K13" s="13"/>
      <c r="L13" s="13"/>
      <c r="M13" s="13"/>
      <c r="N13" s="13"/>
      <c r="O13" s="13"/>
    </row>
    <row r="14" spans="1:15" s="35" customFormat="1" ht="14.25" customHeight="1" x14ac:dyDescent="0.25">
      <c r="B14" s="381"/>
      <c r="C14" s="54" t="s">
        <v>42</v>
      </c>
      <c r="D14" s="50">
        <f>+Cuadro_6!E31+Cuadro_6!E32+Cuadro_6!E33+Cuadro_6!E34+Cuadro_6!E35</f>
        <v>23.660850048065207</v>
      </c>
      <c r="E14" s="50">
        <f>+Cuadro_6!F31+Cuadro_6!F32+Cuadro_6!F33+Cuadro_6!F34+Cuadro_6!F35</f>
        <v>23.518069028854327</v>
      </c>
      <c r="F14" s="50">
        <f>+Cuadro_6!G31+Cuadro_6!G32+Cuadro_6!G33+Cuadro_6!G34+Cuadro_6!G35</f>
        <v>22.703374505043069</v>
      </c>
      <c r="G14" s="50">
        <f>+Cuadro_6!H31+Cuadro_6!H32+Cuadro_6!H33+Cuadro_6!H34+Cuadro_6!H35</f>
        <v>23.947377204894988</v>
      </c>
      <c r="H14" s="51">
        <f>+Cuadro_6!I31+Cuadro_6!I32+Cuadro_6!I33+Cuadro_6!I34+Cuadro_6!I35</f>
        <v>24.359147667884827</v>
      </c>
      <c r="I14" s="50">
        <f>+[2]Contrib_26_area!$B$9+[2]Contrib_26_area!$B$10+[2]Contrib_26_area!$B$11+[2]Contrib_26_area!$B$12+[2]Contrib_26_area!$B$13</f>
        <v>22.581590890884399</v>
      </c>
      <c r="J14" s="13"/>
      <c r="K14" s="13"/>
      <c r="L14" s="13"/>
      <c r="M14" s="13"/>
      <c r="N14" s="13"/>
      <c r="O14" s="13"/>
    </row>
    <row r="15" spans="1:15" s="35" customFormat="1" ht="14.25" customHeight="1" x14ac:dyDescent="0.25">
      <c r="B15" s="381"/>
      <c r="C15" s="54" t="s">
        <v>43</v>
      </c>
      <c r="D15" s="50">
        <f>+Cuadro_6!E36+Cuadro_6!E37+Cuadro_6!E38</f>
        <v>32.343659400939849</v>
      </c>
      <c r="E15" s="50">
        <f>+Cuadro_6!F36+Cuadro_6!F37+Cuadro_6!F38</f>
        <v>29.739185333251989</v>
      </c>
      <c r="F15" s="50">
        <f>+Cuadro_6!G36+Cuadro_6!G37+Cuadro_6!G38</f>
        <v>32.096430778503404</v>
      </c>
      <c r="G15" s="50">
        <f>+Cuadro_6!H36+Cuadro_6!H37+Cuadro_6!H38</f>
        <v>32.332819461822503</v>
      </c>
      <c r="H15" s="51">
        <f>+Cuadro_6!I36+Cuadro_6!I37+Cuadro_6!I38</f>
        <v>30.022784233093262</v>
      </c>
      <c r="I15" s="50">
        <f>+[2]Contrib_26_area!$B$14+[2]Contrib_26_area!$B$15+[2]Contrib_26_area!$B$16</f>
        <v>32.680161952972412</v>
      </c>
      <c r="J15" s="13"/>
      <c r="K15" s="13"/>
      <c r="L15" s="13"/>
      <c r="M15" s="13"/>
      <c r="N15" s="13"/>
      <c r="O15" s="13"/>
    </row>
    <row r="16" spans="1:15" s="35" customFormat="1" x14ac:dyDescent="0.25">
      <c r="B16" s="381"/>
      <c r="C16" s="83" t="s">
        <v>10</v>
      </c>
      <c r="D16" s="160">
        <f t="shared" ref="D16:G16" si="1">+SUM(D12:D15)</f>
        <v>99.999996900558443</v>
      </c>
      <c r="E16" s="160">
        <f t="shared" si="1"/>
        <v>99.999998807907104</v>
      </c>
      <c r="F16" s="160">
        <f t="shared" si="1"/>
        <v>99.99999701976779</v>
      </c>
      <c r="G16" s="160">
        <f t="shared" si="1"/>
        <v>99.999998569488497</v>
      </c>
      <c r="H16" s="161">
        <f>+H15+H14+H13+H12</f>
        <v>99.999996066093445</v>
      </c>
      <c r="I16" s="160">
        <f>SUM(I12:I15)</f>
        <v>99.999997854232788</v>
      </c>
      <c r="J16" s="13"/>
      <c r="K16" s="13"/>
      <c r="L16" s="13"/>
      <c r="M16" s="13"/>
      <c r="N16" s="13"/>
      <c r="O16" s="13"/>
    </row>
    <row r="17" spans="2:15" s="46" customFormat="1" ht="14.25" customHeight="1" x14ac:dyDescent="0.25">
      <c r="B17" s="381" t="s">
        <v>1</v>
      </c>
      <c r="C17" s="53" t="s">
        <v>41</v>
      </c>
      <c r="D17" s="50">
        <f>+Cuadro_6!E40+Cuadro_6!E41+Cuadro_6!E42</f>
        <v>15.579703330993649</v>
      </c>
      <c r="E17" s="50">
        <f>+Cuadro_6!F40+Cuadro_6!F41+Cuadro_6!F42</f>
        <v>16.446437358856201</v>
      </c>
      <c r="F17" s="50">
        <f>+Cuadro_6!G40+Cuadro_6!G41+Cuadro_6!G42</f>
        <v>17.09142971038818</v>
      </c>
      <c r="G17" s="50">
        <f>+Cuadro_6!H40+Cuadro_6!H41+Cuadro_6!H42</f>
        <v>15.786730051040649</v>
      </c>
      <c r="H17" s="51">
        <f>+Cuadro_6!I40+Cuadro_6!I41+Cuadro_6!I42</f>
        <v>16.987337827682495</v>
      </c>
      <c r="I17" s="50">
        <f>+[2]Contrib_26_area!$B$17+[2]Contrib_26_area!$B$18+[2]Contrib_26_area!$B$19</f>
        <v>18.070427894592285</v>
      </c>
    </row>
    <row r="18" spans="2:15" s="35" customFormat="1" ht="14.25" customHeight="1" x14ac:dyDescent="0.25">
      <c r="B18" s="381"/>
      <c r="C18" s="53" t="s">
        <v>44</v>
      </c>
      <c r="D18" s="50">
        <f>+Cuadro_6!E43+Cuadro_6!E44+Cuadro_6!E45+Cuadro_6!E46</f>
        <v>32.57622146606451</v>
      </c>
      <c r="E18" s="50">
        <f>+Cuadro_6!F43+Cuadro_6!F44+Cuadro_6!F45+Cuadro_6!F46</f>
        <v>33.010232448577895</v>
      </c>
      <c r="F18" s="50">
        <f>+Cuadro_6!G43+Cuadro_6!G44+Cuadro_6!G45+Cuadro_6!G46</f>
        <v>31.987502098083532</v>
      </c>
      <c r="G18" s="50">
        <f>+Cuadro_6!H43+Cuadro_6!H44+Cuadro_6!H45+Cuadro_6!H46</f>
        <v>32.170800209045431</v>
      </c>
      <c r="H18" s="51">
        <f>+Cuadro_6!I43+Cuadro_6!I44+Cuadro_6!I45+Cuadro_6!I46</f>
        <v>29.735440254211426</v>
      </c>
      <c r="I18" s="50">
        <f>+[2]Contrib_26_area!$B$20+[2]Contrib_26_area!$B$21+[2]Contrib_26_area!$B$22+[2]Contrib_26_area!$B$23</f>
        <v>29.218833684921265</v>
      </c>
      <c r="J18" s="13"/>
      <c r="K18" s="13"/>
      <c r="L18" s="13"/>
      <c r="M18" s="13"/>
      <c r="N18" s="13"/>
      <c r="O18" s="13"/>
    </row>
    <row r="19" spans="2:15" s="46" customFormat="1" ht="14.25" customHeight="1" x14ac:dyDescent="0.25">
      <c r="B19" s="381"/>
      <c r="C19" s="54" t="s">
        <v>42</v>
      </c>
      <c r="D19" s="50">
        <f>+Cuadro_6!E47+Cuadro_6!E48+Cuadro_6!E49+Cuadro_6!E50+Cuadro_6!E51</f>
        <v>17.539930999278997</v>
      </c>
      <c r="E19" s="50">
        <f>+Cuadro_6!F47+Cuadro_6!F48+Cuadro_6!F49+Cuadro_6!F50+Cuadro_6!F51</f>
        <v>17.809959173202518</v>
      </c>
      <c r="F19" s="50">
        <f>+Cuadro_6!G47+Cuadro_6!G48+Cuadro_6!G49+Cuadro_6!G50+Cuadro_6!G51</f>
        <v>18.249244570732131</v>
      </c>
      <c r="G19" s="50">
        <f>+Cuadro_6!H47+Cuadro_6!H48+Cuadro_6!H49+Cuadro_6!H50+Cuadro_6!H51</f>
        <v>20.22982740402222</v>
      </c>
      <c r="H19" s="51">
        <f>+Cuadro_6!I47+Cuadro_6!I48+Cuadro_6!I49+Cuadro_6!I50+Cuadro_6!I51</f>
        <v>20.049114108085632</v>
      </c>
      <c r="I19" s="50">
        <f>+[2]Contrib_26_area!$B$24+[2]Contrib_26_area!$B$25+[2]Contrib_26_area!$B$26+[2]Contrib_26_area!$B$27+[2]Contrib_26_area!$B$28</f>
        <v>19.522670805454254</v>
      </c>
    </row>
    <row r="20" spans="2:15" s="35" customFormat="1" ht="14.25" customHeight="1" x14ac:dyDescent="0.25">
      <c r="B20" s="381"/>
      <c r="C20" s="54" t="s">
        <v>43</v>
      </c>
      <c r="D20" s="50">
        <f>+Cuadro_6!E52+Cuadro_6!E53+Cuadro_6!E54</f>
        <v>34.30414199829098</v>
      </c>
      <c r="E20" s="50">
        <f>+Cuadro_6!F52+Cuadro_6!F53+Cuadro_6!F54</f>
        <v>32.73337030410768</v>
      </c>
      <c r="F20" s="50">
        <f>+Cuadro_6!G52+Cuadro_6!G53+Cuadro_6!G54</f>
        <v>32.671820640563929</v>
      </c>
      <c r="G20" s="50">
        <f>+Cuadro_6!H52+Cuadro_6!H53+Cuadro_6!H54</f>
        <v>31.812638759613009</v>
      </c>
      <c r="H20" s="51">
        <f>+Cuadro_6!I52+Cuadro_6!I53+Cuadro_6!I54</f>
        <v>33.228102684020996</v>
      </c>
      <c r="I20" s="50">
        <f>+[2]Contrib_26_area!$B$29+[2]Contrib_26_area!$B$30+[2]Contrib_26_area!$B$31</f>
        <v>33.188064575195313</v>
      </c>
      <c r="J20" s="13"/>
      <c r="K20" s="13"/>
      <c r="L20" s="13"/>
      <c r="M20" s="13"/>
      <c r="N20" s="13"/>
      <c r="O20" s="13"/>
    </row>
    <row r="21" spans="2:15" s="35" customFormat="1" x14ac:dyDescent="0.25">
      <c r="B21" s="381"/>
      <c r="C21" s="84" t="s">
        <v>10</v>
      </c>
      <c r="D21" s="162">
        <f>+SUM(D17:D20)</f>
        <v>99.999997794628143</v>
      </c>
      <c r="E21" s="162">
        <f t="shared" ref="E21:G21" si="2">+SUM(E17:E20)</f>
        <v>99.999999284744291</v>
      </c>
      <c r="F21" s="162">
        <f t="shared" si="2"/>
        <v>99.999997019767761</v>
      </c>
      <c r="G21" s="162">
        <f t="shared" si="2"/>
        <v>99.999996423721313</v>
      </c>
      <c r="H21" s="163">
        <f>+H20+H19+H18+H17</f>
        <v>99.999994874000549</v>
      </c>
      <c r="I21" s="162">
        <f>SUM(I17:I20)</f>
        <v>99.999996960163116</v>
      </c>
      <c r="J21" s="13"/>
      <c r="K21" s="13"/>
      <c r="L21" s="13"/>
      <c r="M21" s="13"/>
      <c r="N21" s="13"/>
      <c r="O21" s="13"/>
    </row>
    <row r="22" spans="2:15" s="35" customFormat="1" x14ac:dyDescent="0.25">
      <c r="B22" s="334" t="s">
        <v>110</v>
      </c>
      <c r="C22" s="272"/>
      <c r="D22" s="72"/>
      <c r="E22" s="72"/>
      <c r="F22" s="46"/>
      <c r="G22" s="46"/>
      <c r="I22" s="13"/>
      <c r="J22" s="13"/>
      <c r="K22" s="13"/>
      <c r="L22" s="13"/>
      <c r="M22" s="13"/>
      <c r="N22" s="13"/>
      <c r="O22" s="13"/>
    </row>
    <row r="23" spans="2:15" s="35" customFormat="1" x14ac:dyDescent="0.25">
      <c r="B23" s="336" t="s">
        <v>112</v>
      </c>
      <c r="C23" s="272"/>
      <c r="D23" s="72"/>
      <c r="E23" s="72"/>
      <c r="F23" s="46"/>
      <c r="G23" s="46"/>
      <c r="I23" s="13"/>
      <c r="J23" s="13"/>
      <c r="K23" s="13"/>
      <c r="L23" s="13"/>
      <c r="M23" s="13"/>
      <c r="N23" s="13"/>
      <c r="O23" s="13"/>
    </row>
    <row r="24" spans="2:15" x14ac:dyDescent="0.25">
      <c r="B24" s="282" t="s">
        <v>100</v>
      </c>
      <c r="C24" s="272"/>
      <c r="D24" s="72"/>
      <c r="E24" s="72"/>
      <c r="F24" s="46"/>
      <c r="G24" s="46"/>
    </row>
  </sheetData>
  <mergeCells count="4">
    <mergeCell ref="B7:B11"/>
    <mergeCell ref="B12:B16"/>
    <mergeCell ref="B17:B21"/>
    <mergeCell ref="B3:I4"/>
  </mergeCells>
  <pageMargins left="0.7" right="0.7" top="0.75" bottom="0.75" header="0.3" footer="0.3"/>
  <pageSetup paperSize="4632" orientation="portrait" verticalDpi="0" r:id="rId1"/>
  <ignoredErrors>
    <ignoredError sqref="I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H65"/>
  <sheetViews>
    <sheetView showGridLines="0" zoomScale="80" zoomScaleNormal="80" workbookViewId="0"/>
  </sheetViews>
  <sheetFormatPr baseColWidth="10" defaultRowHeight="15" x14ac:dyDescent="0.25"/>
  <cols>
    <col min="1" max="1" width="4.7109375" style="46" customWidth="1"/>
    <col min="2" max="2" width="28" style="57" customWidth="1"/>
    <col min="3" max="3" width="29.42578125" style="46" customWidth="1"/>
    <col min="4" max="13" width="11.42578125" style="46" customWidth="1"/>
    <col min="14" max="14" width="14.5703125" style="46" customWidth="1"/>
    <col min="15" max="17" width="11.42578125" style="46" customWidth="1"/>
    <col min="18" max="19" width="13.140625" style="46" customWidth="1"/>
    <col min="20" max="22" width="11.42578125" style="46" customWidth="1"/>
    <col min="23" max="23" width="13.85546875" style="46" customWidth="1"/>
    <col min="24" max="24" width="12.85546875" style="46" customWidth="1"/>
    <col min="25" max="25" width="11.42578125" style="46"/>
    <col min="26" max="26" width="11.42578125" style="58"/>
    <col min="27" max="28" width="11.42578125" style="46"/>
    <col min="29" max="32" width="11.42578125" style="46" customWidth="1"/>
    <col min="33" max="16384" width="11.42578125" style="46"/>
  </cols>
  <sheetData>
    <row r="1" spans="2:34" x14ac:dyDescent="0.25">
      <c r="B1" s="92"/>
      <c r="Z1" s="46"/>
      <c r="AB1" s="55"/>
      <c r="AC1" s="56"/>
      <c r="AD1" s="56"/>
      <c r="AE1" s="56"/>
    </row>
    <row r="2" spans="2:34" x14ac:dyDescent="0.25">
      <c r="X2" s="58"/>
      <c r="Y2" s="58"/>
      <c r="AA2" s="58"/>
      <c r="AB2" s="59"/>
      <c r="AC2" s="59"/>
      <c r="AD2" s="59"/>
      <c r="AE2" s="59"/>
    </row>
    <row r="3" spans="2:34" ht="14.25" customHeight="1" x14ac:dyDescent="0.25">
      <c r="B3" s="400" t="s">
        <v>98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</row>
    <row r="4" spans="2:34" ht="20.25" customHeight="1" x14ac:dyDescent="0.25"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</row>
    <row r="5" spans="2:34" ht="18.75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AD5" s="62"/>
      <c r="AE5" s="62"/>
      <c r="AF5" s="62"/>
      <c r="AG5" s="62"/>
    </row>
    <row r="6" spans="2:34" ht="18.75" customHeight="1" x14ac:dyDescent="0.25">
      <c r="B6" s="401" t="s">
        <v>31</v>
      </c>
      <c r="C6" s="401" t="s">
        <v>32</v>
      </c>
      <c r="D6" s="399">
        <v>2016</v>
      </c>
      <c r="E6" s="399"/>
      <c r="F6" s="399"/>
      <c r="G6" s="399"/>
      <c r="H6" s="404"/>
      <c r="I6" s="403">
        <v>2017</v>
      </c>
      <c r="J6" s="399"/>
      <c r="K6" s="399"/>
      <c r="L6" s="399"/>
      <c r="M6" s="404"/>
      <c r="N6" s="405">
        <v>2018</v>
      </c>
      <c r="O6" s="406"/>
      <c r="P6" s="406"/>
      <c r="Q6" s="406"/>
      <c r="R6" s="407"/>
      <c r="S6" s="405">
        <v>2019</v>
      </c>
      <c r="T6" s="406"/>
      <c r="U6" s="406"/>
      <c r="V6" s="406"/>
      <c r="W6" s="407"/>
      <c r="X6" s="403">
        <v>2020</v>
      </c>
      <c r="Y6" s="399"/>
      <c r="Z6" s="399"/>
      <c r="AA6" s="399"/>
      <c r="AB6" s="404"/>
      <c r="AC6" s="398">
        <v>2021</v>
      </c>
      <c r="AD6" s="399"/>
      <c r="AE6" s="399"/>
      <c r="AF6" s="399"/>
      <c r="AG6" s="399"/>
    </row>
    <row r="7" spans="2:34" s="60" customFormat="1" ht="45" customHeight="1" x14ac:dyDescent="0.25">
      <c r="B7" s="402"/>
      <c r="C7" s="402"/>
      <c r="D7" s="233" t="s">
        <v>54</v>
      </c>
      <c r="E7" s="85" t="s">
        <v>55</v>
      </c>
      <c r="F7" s="85" t="s">
        <v>56</v>
      </c>
      <c r="G7" s="85" t="s">
        <v>34</v>
      </c>
      <c r="H7" s="235" t="s">
        <v>36</v>
      </c>
      <c r="I7" s="151" t="s">
        <v>54</v>
      </c>
      <c r="J7" s="85" t="s">
        <v>55</v>
      </c>
      <c r="K7" s="85" t="s">
        <v>56</v>
      </c>
      <c r="L7" s="85" t="s">
        <v>34</v>
      </c>
      <c r="M7" s="235" t="s">
        <v>36</v>
      </c>
      <c r="N7" s="238" t="s">
        <v>54</v>
      </c>
      <c r="O7" s="150" t="s">
        <v>55</v>
      </c>
      <c r="P7" s="150" t="s">
        <v>56</v>
      </c>
      <c r="Q7" s="85" t="s">
        <v>34</v>
      </c>
      <c r="R7" s="203" t="s">
        <v>36</v>
      </c>
      <c r="S7" s="243" t="s">
        <v>54</v>
      </c>
      <c r="T7" s="155" t="s">
        <v>55</v>
      </c>
      <c r="U7" s="155" t="s">
        <v>56</v>
      </c>
      <c r="V7" s="198" t="s">
        <v>34</v>
      </c>
      <c r="W7" s="244" t="s">
        <v>36</v>
      </c>
      <c r="X7" s="243" t="s">
        <v>54</v>
      </c>
      <c r="Y7" s="155" t="s">
        <v>55</v>
      </c>
      <c r="Z7" s="86" t="s">
        <v>56</v>
      </c>
      <c r="AA7" s="86" t="s">
        <v>34</v>
      </c>
      <c r="AB7" s="196" t="s">
        <v>36</v>
      </c>
      <c r="AC7" s="155" t="s">
        <v>54</v>
      </c>
      <c r="AD7" s="86" t="s">
        <v>55</v>
      </c>
      <c r="AE7" s="86" t="s">
        <v>56</v>
      </c>
      <c r="AF7" s="86" t="s">
        <v>34</v>
      </c>
      <c r="AG7" s="86" t="s">
        <v>36</v>
      </c>
    </row>
    <row r="8" spans="2:34" s="62" customFormat="1" ht="15" customHeight="1" x14ac:dyDescent="0.25">
      <c r="B8" s="346" t="s">
        <v>68</v>
      </c>
      <c r="C8" s="237" t="s">
        <v>60</v>
      </c>
      <c r="D8" s="156">
        <v>34.278799999999997</v>
      </c>
      <c r="E8" s="14">
        <v>0.94905439999999996</v>
      </c>
      <c r="F8" s="14">
        <v>32.41865</v>
      </c>
      <c r="G8" s="14">
        <v>36.138950000000001</v>
      </c>
      <c r="H8" s="236">
        <f>+E8/D8*100</f>
        <v>2.7686336744576825</v>
      </c>
      <c r="I8" s="152">
        <v>30.551239000000002</v>
      </c>
      <c r="J8" s="14">
        <v>0.85307060000000001</v>
      </c>
      <c r="K8" s="14">
        <v>28.87922</v>
      </c>
      <c r="L8" s="14">
        <v>32.223260000000003</v>
      </c>
      <c r="M8" s="236">
        <f>+(J8/I8)*100</f>
        <v>2.7922618784789708</v>
      </c>
      <c r="N8" s="239">
        <v>29.566904999999998</v>
      </c>
      <c r="O8" s="67">
        <v>1.182758</v>
      </c>
      <c r="P8" s="67">
        <v>27.248699999999999</v>
      </c>
      <c r="Q8" s="67">
        <v>31.885110000000001</v>
      </c>
      <c r="R8" s="240">
        <f>+(O8/N8)*100</f>
        <v>4.0002766606785523</v>
      </c>
      <c r="S8" s="245">
        <v>26.75</v>
      </c>
      <c r="T8" s="154">
        <v>1.053795</v>
      </c>
      <c r="U8" s="154">
        <v>24.687200000000001</v>
      </c>
      <c r="V8" s="154">
        <v>28.818079999999998</v>
      </c>
      <c r="W8" s="246">
        <f>+(T8/S8)*100</f>
        <v>3.939420560747664</v>
      </c>
      <c r="X8" s="152">
        <v>24.929189999999998</v>
      </c>
      <c r="Y8" s="156">
        <v>1.090085</v>
      </c>
      <c r="Z8" s="14">
        <v>22.792629999999999</v>
      </c>
      <c r="AA8" s="61">
        <v>27.065760000000001</v>
      </c>
      <c r="AB8" s="157">
        <f>+(Y8/X8)*100</f>
        <v>4.3727253071600005</v>
      </c>
      <c r="AC8" s="298">
        <v>20.757400000000001</v>
      </c>
      <c r="AD8" s="299">
        <v>0.98616999999999988</v>
      </c>
      <c r="AE8" s="299">
        <v>18.824506800000002</v>
      </c>
      <c r="AF8" s="299">
        <v>22.690293199999999</v>
      </c>
      <c r="AG8" s="299">
        <v>4.7509321976740821</v>
      </c>
    </row>
    <row r="9" spans="2:34" s="62" customFormat="1" ht="15" customHeight="1" x14ac:dyDescent="0.25">
      <c r="B9" s="347"/>
      <c r="C9" s="237" t="s">
        <v>61</v>
      </c>
      <c r="D9" s="156">
        <v>40.901259000000003</v>
      </c>
      <c r="E9" s="14">
        <v>0.33999649999999998</v>
      </c>
      <c r="F9" s="14">
        <v>40.234870000000001</v>
      </c>
      <c r="G9" s="14">
        <v>41.56765</v>
      </c>
      <c r="H9" s="236">
        <f t="shared" ref="H9:H58" si="0">+E9/D9*100</f>
        <v>0.83126169783673398</v>
      </c>
      <c r="I9" s="152">
        <v>40.515383</v>
      </c>
      <c r="J9" s="14">
        <v>0.39601069999999999</v>
      </c>
      <c r="K9" s="14">
        <v>39.739199999999997</v>
      </c>
      <c r="L9" s="14">
        <v>41.291559999999997</v>
      </c>
      <c r="M9" s="236">
        <f t="shared" ref="M9:M58" si="1">+(J9/I9)*100</f>
        <v>0.97743294195194941</v>
      </c>
      <c r="N9" s="239">
        <v>39.845289999999999</v>
      </c>
      <c r="O9" s="67">
        <v>0.5613496</v>
      </c>
      <c r="P9" s="67">
        <v>38.745040000000003</v>
      </c>
      <c r="Q9" s="67">
        <v>40.945529999999998</v>
      </c>
      <c r="R9" s="236">
        <f t="shared" ref="R9:R61" si="2">+(O9/N9)*100</f>
        <v>1.4088229750617953</v>
      </c>
      <c r="S9" s="245">
        <v>38.925516000000002</v>
      </c>
      <c r="T9" s="154">
        <v>0.40684140000000002</v>
      </c>
      <c r="U9" s="154">
        <v>38.12811</v>
      </c>
      <c r="V9" s="154">
        <v>39.722920000000002</v>
      </c>
      <c r="W9" s="246">
        <f t="shared" ref="W9:W61" si="3">+(T9/S9)*100</f>
        <v>1.045179208414347</v>
      </c>
      <c r="X9" s="152">
        <v>37.7012</v>
      </c>
      <c r="Y9" s="156">
        <v>0.39727689999999999</v>
      </c>
      <c r="Z9" s="14">
        <v>36.922530000000002</v>
      </c>
      <c r="AA9" s="61">
        <v>38.479860000000002</v>
      </c>
      <c r="AB9" s="157">
        <f t="shared" ref="AB9:AB61" si="4">+(Y9/X9)*100</f>
        <v>1.0537513394799105</v>
      </c>
      <c r="AC9" s="298">
        <v>38.113160000000001</v>
      </c>
      <c r="AD9" s="299">
        <v>0.40742</v>
      </c>
      <c r="AE9" s="299">
        <v>37.311119999999995</v>
      </c>
      <c r="AF9" s="299">
        <v>38.915199999999999</v>
      </c>
      <c r="AG9" s="299">
        <v>1.0689746008990071</v>
      </c>
    </row>
    <row r="10" spans="2:34" s="62" customFormat="1" ht="15" customHeight="1" x14ac:dyDescent="0.35">
      <c r="B10" s="348"/>
      <c r="C10" s="237" t="s">
        <v>62</v>
      </c>
      <c r="D10" s="234">
        <v>0.14020461000000001</v>
      </c>
      <c r="E10" s="15">
        <v>4.2274000000000001E-3</v>
      </c>
      <c r="F10" s="15">
        <v>0.13191890000000001</v>
      </c>
      <c r="G10" s="15">
        <v>0.14849029999999999</v>
      </c>
      <c r="H10" s="236">
        <f t="shared" si="0"/>
        <v>3.0151647652669906</v>
      </c>
      <c r="I10" s="153">
        <v>0.12377951</v>
      </c>
      <c r="J10" s="14">
        <v>3.8779000000000001E-3</v>
      </c>
      <c r="K10" s="15">
        <v>0.1161788</v>
      </c>
      <c r="L10" s="15">
        <v>0.1313802</v>
      </c>
      <c r="M10" s="236">
        <f t="shared" si="1"/>
        <v>3.1329094775056068</v>
      </c>
      <c r="N10" s="239">
        <v>0.11781019</v>
      </c>
      <c r="O10" s="67">
        <v>5.2332999999999998E-3</v>
      </c>
      <c r="P10" s="67">
        <v>0.107553</v>
      </c>
      <c r="Q10" s="67">
        <v>0.1280674</v>
      </c>
      <c r="R10" s="236">
        <f t="shared" si="2"/>
        <v>4.4421454544806354</v>
      </c>
      <c r="S10" s="245">
        <v>0.10413604</v>
      </c>
      <c r="T10" s="154">
        <v>4.2984E-3</v>
      </c>
      <c r="U10" s="154">
        <v>9.5711299999999999E-2</v>
      </c>
      <c r="V10" s="154">
        <v>0.1125608</v>
      </c>
      <c r="W10" s="246">
        <f t="shared" si="3"/>
        <v>4.1276776032581992</v>
      </c>
      <c r="X10" s="152">
        <v>9.3986E-2</v>
      </c>
      <c r="Y10" s="200">
        <v>4.3217999999999998E-3</v>
      </c>
      <c r="Z10" s="63">
        <v>8.5515300000000002E-2</v>
      </c>
      <c r="AA10" s="64">
        <v>0.1024568</v>
      </c>
      <c r="AB10" s="157">
        <f t="shared" si="4"/>
        <v>4.5983444342774451</v>
      </c>
      <c r="AC10" s="298">
        <v>7.9113000000000003E-2</v>
      </c>
      <c r="AD10" s="299">
        <v>3.8769E-3</v>
      </c>
      <c r="AE10" s="300">
        <v>7.1495299999999998E-2</v>
      </c>
      <c r="AF10" s="300">
        <v>8.6730699999999994E-2</v>
      </c>
      <c r="AG10" s="299">
        <v>4.9004588373592197</v>
      </c>
      <c r="AH10" s="310"/>
    </row>
    <row r="11" spans="2:34" ht="15" customHeight="1" x14ac:dyDescent="0.25">
      <c r="B11" s="395" t="s">
        <v>11</v>
      </c>
      <c r="C11" s="237" t="s">
        <v>60</v>
      </c>
      <c r="D11" s="156">
        <v>12.870164000000001</v>
      </c>
      <c r="E11" s="14">
        <v>3.2685949999999999</v>
      </c>
      <c r="F11" s="14">
        <v>6.4637180000000001</v>
      </c>
      <c r="G11" s="14">
        <v>19.276610000000002</v>
      </c>
      <c r="H11" s="236">
        <f t="shared" si="0"/>
        <v>25.396684921808298</v>
      </c>
      <c r="I11" s="152">
        <v>9.5324720000000003</v>
      </c>
      <c r="J11" s="14">
        <v>2.498856</v>
      </c>
      <c r="K11" s="14">
        <v>4.6347149999999999</v>
      </c>
      <c r="L11" s="14">
        <v>14.43023</v>
      </c>
      <c r="M11" s="236">
        <f t="shared" si="1"/>
        <v>26.214144662580701</v>
      </c>
      <c r="N11" s="239">
        <v>6.2614539999999996</v>
      </c>
      <c r="O11" s="67">
        <v>3.3205339999999999</v>
      </c>
      <c r="P11" s="67">
        <v>-0.24679180000000001</v>
      </c>
      <c r="Q11" s="67">
        <v>12.7697</v>
      </c>
      <c r="R11" s="236">
        <f t="shared" si="2"/>
        <v>53.031356614613799</v>
      </c>
      <c r="S11" s="245">
        <v>6.6412520000000006</v>
      </c>
      <c r="T11" s="154">
        <v>2.5029219999999999</v>
      </c>
      <c r="U11" s="154">
        <v>1.7355240000000001</v>
      </c>
      <c r="V11" s="154">
        <v>11.54698</v>
      </c>
      <c r="W11" s="246">
        <f t="shared" si="3"/>
        <v>37.687502296253768</v>
      </c>
      <c r="X11" s="152">
        <v>11.87285</v>
      </c>
      <c r="Y11" s="156">
        <v>4.5600519999999998</v>
      </c>
      <c r="Z11" s="14">
        <v>2.9351509999999998</v>
      </c>
      <c r="AA11" s="61">
        <v>20.810559999999999</v>
      </c>
      <c r="AB11" s="157">
        <f>+(Y11/X11)*100</f>
        <v>38.407391654067894</v>
      </c>
      <c r="AC11" s="298">
        <v>5.9322619999999997</v>
      </c>
      <c r="AD11" s="299">
        <v>2.0069599999999999</v>
      </c>
      <c r="AE11" s="301">
        <v>1.9986204000000001</v>
      </c>
      <c r="AF11" s="301">
        <v>9.8659035999999993</v>
      </c>
      <c r="AG11" s="299">
        <v>33.831277175552934</v>
      </c>
    </row>
    <row r="12" spans="2:34" ht="15" customHeight="1" x14ac:dyDescent="0.25">
      <c r="B12" s="396"/>
      <c r="C12" s="237" t="s">
        <v>61</v>
      </c>
      <c r="D12" s="156">
        <v>37.818714</v>
      </c>
      <c r="E12" s="14">
        <v>1.868649</v>
      </c>
      <c r="F12" s="14">
        <v>34.15616</v>
      </c>
      <c r="G12" s="14">
        <v>41.481270000000002</v>
      </c>
      <c r="H12" s="236">
        <f t="shared" si="0"/>
        <v>4.9410696513900501</v>
      </c>
      <c r="I12" s="152">
        <v>37.292671999999996</v>
      </c>
      <c r="J12" s="14">
        <v>1.6292139999999999</v>
      </c>
      <c r="K12" s="14">
        <v>34.099409999999999</v>
      </c>
      <c r="L12" s="14">
        <v>40.485930000000003</v>
      </c>
      <c r="M12" s="236">
        <f t="shared" si="1"/>
        <v>4.3687242362252832</v>
      </c>
      <c r="N12" s="239">
        <v>35.099319999999999</v>
      </c>
      <c r="O12" s="67">
        <v>1.5142329999999999</v>
      </c>
      <c r="P12" s="67">
        <v>32.131419999999999</v>
      </c>
      <c r="Q12" s="67">
        <v>38.067210000000003</v>
      </c>
      <c r="R12" s="236">
        <f t="shared" si="2"/>
        <v>4.3141377097903888</v>
      </c>
      <c r="S12" s="245">
        <v>32.771890999999997</v>
      </c>
      <c r="T12" s="154">
        <v>2.9463249999999999</v>
      </c>
      <c r="U12" s="154">
        <v>26.99709</v>
      </c>
      <c r="V12" s="154">
        <v>38.546689999999998</v>
      </c>
      <c r="W12" s="247">
        <f t="shared" si="3"/>
        <v>8.9904027814568277</v>
      </c>
      <c r="X12" s="152">
        <v>38.82123</v>
      </c>
      <c r="Y12" s="156">
        <v>2.8894600000000001</v>
      </c>
      <c r="Z12" s="14">
        <v>33.157890000000002</v>
      </c>
      <c r="AA12" s="61">
        <v>44.484569999999998</v>
      </c>
      <c r="AB12" s="157">
        <f t="shared" si="4"/>
        <v>7.4429893128064206</v>
      </c>
      <c r="AC12" s="298">
        <v>39.953290000000003</v>
      </c>
      <c r="AD12" s="299">
        <v>4.5625</v>
      </c>
      <c r="AE12" s="301">
        <v>31.010790000000004</v>
      </c>
      <c r="AF12" s="301">
        <v>48.895790000000005</v>
      </c>
      <c r="AG12" s="299">
        <v>11.419585220641403</v>
      </c>
    </row>
    <row r="13" spans="2:34" ht="15" customHeight="1" x14ac:dyDescent="0.35">
      <c r="B13" s="397"/>
      <c r="C13" s="237" t="s">
        <v>62</v>
      </c>
      <c r="D13" s="234">
        <v>4.8673300000000003E-2</v>
      </c>
      <c r="E13" s="14">
        <v>1.391586E-2</v>
      </c>
      <c r="F13" s="15">
        <v>2.1398220000000003E-2</v>
      </c>
      <c r="G13" s="15">
        <v>7.5948379999999996E-2</v>
      </c>
      <c r="H13" s="236">
        <f t="shared" si="0"/>
        <v>28.590335974754126</v>
      </c>
      <c r="I13" s="153">
        <v>3.554914E-2</v>
      </c>
      <c r="J13" s="14">
        <v>9.9235360000000002E-3</v>
      </c>
      <c r="K13" s="15">
        <v>1.609901E-2</v>
      </c>
      <c r="L13" s="15">
        <v>5.4999269999999996E-2</v>
      </c>
      <c r="M13" s="236">
        <f t="shared" si="1"/>
        <v>27.914981909548302</v>
      </c>
      <c r="N13" s="239">
        <v>2.1977279999999998E-2</v>
      </c>
      <c r="O13" s="67">
        <v>1.1431429999999999E-2</v>
      </c>
      <c r="P13" s="67">
        <v>-4.28317E-4</v>
      </c>
      <c r="Q13" s="67">
        <v>4.4382869999999998E-2</v>
      </c>
      <c r="R13" s="236">
        <f t="shared" si="2"/>
        <v>52.014762518382618</v>
      </c>
      <c r="S13" s="245">
        <v>2.1764639999999998E-2</v>
      </c>
      <c r="T13" s="154">
        <v>8.7876949999999999E-3</v>
      </c>
      <c r="U13" s="154">
        <v>4.5407550000000005E-3</v>
      </c>
      <c r="V13" s="154">
        <v>3.8988519999999999E-2</v>
      </c>
      <c r="W13" s="246">
        <f t="shared" si="3"/>
        <v>40.376018165244176</v>
      </c>
      <c r="X13" s="152">
        <v>4.6091879999999995E-2</v>
      </c>
      <c r="Y13" s="156">
        <v>1.7532970000000002E-2</v>
      </c>
      <c r="Z13" s="15">
        <v>1.172726E-2</v>
      </c>
      <c r="AA13" s="65">
        <v>8.04565E-2</v>
      </c>
      <c r="AB13" s="157">
        <f t="shared" si="4"/>
        <v>38.039173060417589</v>
      </c>
      <c r="AC13" s="298">
        <v>2.3701340000000001E-2</v>
      </c>
      <c r="AD13" s="299">
        <v>9.1526000000000003E-3</v>
      </c>
      <c r="AE13" s="301">
        <v>5.7622440000000006E-3</v>
      </c>
      <c r="AF13" s="301">
        <v>4.1640436000000003E-2</v>
      </c>
      <c r="AG13" s="299">
        <v>38.616382027345288</v>
      </c>
      <c r="AH13" s="311"/>
    </row>
    <row r="14" spans="2:34" ht="15" customHeight="1" x14ac:dyDescent="0.25">
      <c r="B14" s="346" t="s">
        <v>12</v>
      </c>
      <c r="C14" s="237" t="s">
        <v>60</v>
      </c>
      <c r="D14" s="156">
        <v>53.566592999999997</v>
      </c>
      <c r="E14" s="14">
        <v>3.7466110000000001</v>
      </c>
      <c r="F14" s="14">
        <v>46.223239999999997</v>
      </c>
      <c r="G14" s="14">
        <v>60.909950000000002</v>
      </c>
      <c r="H14" s="236">
        <f t="shared" si="0"/>
        <v>6.9943052006312971</v>
      </c>
      <c r="I14" s="152">
        <v>52.065199999999997</v>
      </c>
      <c r="J14" s="14">
        <v>3.580435</v>
      </c>
      <c r="K14" s="14">
        <v>45.047550000000001</v>
      </c>
      <c r="L14" s="14">
        <v>59.082850000000001</v>
      </c>
      <c r="M14" s="236">
        <f t="shared" si="1"/>
        <v>6.876829436936764</v>
      </c>
      <c r="N14" s="241" t="s">
        <v>67</v>
      </c>
      <c r="O14" s="199" t="s">
        <v>67</v>
      </c>
      <c r="P14" s="199" t="s">
        <v>67</v>
      </c>
      <c r="Q14" s="199" t="s">
        <v>67</v>
      </c>
      <c r="R14" s="242" t="s">
        <v>67</v>
      </c>
      <c r="S14" s="248" t="s">
        <v>67</v>
      </c>
      <c r="T14" s="195" t="s">
        <v>67</v>
      </c>
      <c r="U14" s="195" t="s">
        <v>67</v>
      </c>
      <c r="V14" s="195" t="s">
        <v>67</v>
      </c>
      <c r="W14" s="204" t="s">
        <v>67</v>
      </c>
      <c r="X14" s="249" t="s">
        <v>67</v>
      </c>
      <c r="Y14" s="193" t="s">
        <v>67</v>
      </c>
      <c r="Z14" s="194" t="s">
        <v>67</v>
      </c>
      <c r="AA14" s="194" t="s">
        <v>67</v>
      </c>
      <c r="AB14" s="204" t="s">
        <v>67</v>
      </c>
      <c r="AC14" s="308" t="s">
        <v>67</v>
      </c>
      <c r="AD14" s="309" t="s">
        <v>67</v>
      </c>
      <c r="AE14" s="309" t="s">
        <v>67</v>
      </c>
      <c r="AF14" s="309" t="s">
        <v>67</v>
      </c>
      <c r="AG14" s="309" t="s">
        <v>67</v>
      </c>
      <c r="AH14" s="279"/>
    </row>
    <row r="15" spans="2:34" ht="15" customHeight="1" x14ac:dyDescent="0.25">
      <c r="B15" s="347"/>
      <c r="C15" s="237" t="s">
        <v>61</v>
      </c>
      <c r="D15" s="156">
        <v>41.579774</v>
      </c>
      <c r="E15" s="14">
        <v>1.2018120000000001</v>
      </c>
      <c r="F15" s="14">
        <v>39.224220000000003</v>
      </c>
      <c r="G15" s="14">
        <v>43.93533</v>
      </c>
      <c r="H15" s="236">
        <f t="shared" si="0"/>
        <v>2.890376460439636</v>
      </c>
      <c r="I15" s="152">
        <v>41.552468999999995</v>
      </c>
      <c r="J15" s="14">
        <v>1.2828120000000001</v>
      </c>
      <c r="K15" s="14">
        <v>39.038159999999998</v>
      </c>
      <c r="L15" s="14">
        <v>44.066780000000001</v>
      </c>
      <c r="M15" s="236">
        <f t="shared" si="1"/>
        <v>3.087210052427932</v>
      </c>
      <c r="N15" s="241" t="s">
        <v>67</v>
      </c>
      <c r="O15" s="199" t="s">
        <v>67</v>
      </c>
      <c r="P15" s="199" t="s">
        <v>67</v>
      </c>
      <c r="Q15" s="199" t="s">
        <v>67</v>
      </c>
      <c r="R15" s="242" t="s">
        <v>67</v>
      </c>
      <c r="S15" s="248" t="s">
        <v>67</v>
      </c>
      <c r="T15" s="195" t="s">
        <v>67</v>
      </c>
      <c r="U15" s="195" t="s">
        <v>67</v>
      </c>
      <c r="V15" s="195" t="s">
        <v>67</v>
      </c>
      <c r="W15" s="204" t="s">
        <v>67</v>
      </c>
      <c r="X15" s="249" t="s">
        <v>67</v>
      </c>
      <c r="Y15" s="193" t="s">
        <v>67</v>
      </c>
      <c r="Z15" s="194" t="s">
        <v>67</v>
      </c>
      <c r="AA15" s="194" t="s">
        <v>67</v>
      </c>
      <c r="AB15" s="204" t="s">
        <v>67</v>
      </c>
      <c r="AC15" s="308" t="s">
        <v>67</v>
      </c>
      <c r="AD15" s="309" t="s">
        <v>67</v>
      </c>
      <c r="AE15" s="309" t="s">
        <v>67</v>
      </c>
      <c r="AF15" s="309" t="s">
        <v>67</v>
      </c>
      <c r="AG15" s="309" t="s">
        <v>67</v>
      </c>
      <c r="AH15" s="279"/>
    </row>
    <row r="16" spans="2:34" ht="15" customHeight="1" x14ac:dyDescent="0.35">
      <c r="B16" s="348"/>
      <c r="C16" s="237" t="s">
        <v>62</v>
      </c>
      <c r="D16" s="234">
        <v>0.22272868000000001</v>
      </c>
      <c r="E16" s="66">
        <v>1.7182579999999999E-2</v>
      </c>
      <c r="F16" s="15">
        <v>0.18905080000000002</v>
      </c>
      <c r="G16" s="15">
        <v>0.25640649999999998</v>
      </c>
      <c r="H16" s="236">
        <f t="shared" si="0"/>
        <v>7.7145790115579178</v>
      </c>
      <c r="I16" s="153">
        <v>0.21634376</v>
      </c>
      <c r="J16" s="14">
        <v>1.8291020000000002E-2</v>
      </c>
      <c r="K16" s="15">
        <v>0.1804934</v>
      </c>
      <c r="L16" s="15">
        <v>0.25219419999999998</v>
      </c>
      <c r="M16" s="236">
        <f t="shared" si="1"/>
        <v>8.4546094604253899</v>
      </c>
      <c r="N16" s="241" t="s">
        <v>67</v>
      </c>
      <c r="O16" s="199" t="s">
        <v>67</v>
      </c>
      <c r="P16" s="199" t="s">
        <v>67</v>
      </c>
      <c r="Q16" s="199" t="s">
        <v>67</v>
      </c>
      <c r="R16" s="242" t="s">
        <v>67</v>
      </c>
      <c r="S16" s="248" t="s">
        <v>67</v>
      </c>
      <c r="T16" s="195" t="s">
        <v>67</v>
      </c>
      <c r="U16" s="195" t="s">
        <v>67</v>
      </c>
      <c r="V16" s="195" t="s">
        <v>67</v>
      </c>
      <c r="W16" s="204" t="s">
        <v>67</v>
      </c>
      <c r="X16" s="249" t="s">
        <v>67</v>
      </c>
      <c r="Y16" s="193" t="s">
        <v>67</v>
      </c>
      <c r="Z16" s="194" t="s">
        <v>67</v>
      </c>
      <c r="AA16" s="194" t="s">
        <v>67</v>
      </c>
      <c r="AB16" s="204" t="s">
        <v>67</v>
      </c>
      <c r="AC16" s="308" t="s">
        <v>67</v>
      </c>
      <c r="AD16" s="309" t="s">
        <v>67</v>
      </c>
      <c r="AE16" s="309" t="s">
        <v>67</v>
      </c>
      <c r="AF16" s="309" t="s">
        <v>67</v>
      </c>
      <c r="AG16" s="309" t="s">
        <v>67</v>
      </c>
      <c r="AH16" s="279"/>
    </row>
    <row r="17" spans="2:34" ht="15" customHeight="1" x14ac:dyDescent="0.25">
      <c r="B17" s="346" t="s">
        <v>13</v>
      </c>
      <c r="C17" s="237" t="s">
        <v>60</v>
      </c>
      <c r="D17" s="156">
        <v>58.026253000000004</v>
      </c>
      <c r="E17" s="14">
        <v>4.6081640000000004</v>
      </c>
      <c r="F17" s="14">
        <v>48.994250000000001</v>
      </c>
      <c r="G17" s="14">
        <v>67.058260000000004</v>
      </c>
      <c r="H17" s="236">
        <f t="shared" si="0"/>
        <v>7.9415157135857104</v>
      </c>
      <c r="I17" s="152">
        <v>55.500643000000004</v>
      </c>
      <c r="J17" s="14">
        <v>3.1876479999999998</v>
      </c>
      <c r="K17" s="14">
        <v>49.252850000000002</v>
      </c>
      <c r="L17" s="14">
        <v>61.748429999999999</v>
      </c>
      <c r="M17" s="236">
        <f t="shared" si="1"/>
        <v>5.7434433687552042</v>
      </c>
      <c r="N17" s="239">
        <v>55.333810999999997</v>
      </c>
      <c r="O17" s="67">
        <v>3.74919</v>
      </c>
      <c r="P17" s="67">
        <v>47.985399999999998</v>
      </c>
      <c r="Q17" s="67">
        <v>62.682220000000001</v>
      </c>
      <c r="R17" s="236">
        <f t="shared" si="2"/>
        <v>6.7755860878622665</v>
      </c>
      <c r="S17" s="245">
        <v>49.450603000000001</v>
      </c>
      <c r="T17" s="154">
        <v>3.2404959999999998</v>
      </c>
      <c r="U17" s="154">
        <v>43.099229999999999</v>
      </c>
      <c r="V17" s="154">
        <v>55.80198</v>
      </c>
      <c r="W17" s="246">
        <f t="shared" si="3"/>
        <v>6.5529959260557451</v>
      </c>
      <c r="X17" s="152">
        <v>46.194310000000002</v>
      </c>
      <c r="Y17" s="156">
        <v>4.018853</v>
      </c>
      <c r="Z17" s="14">
        <v>38.317360000000001</v>
      </c>
      <c r="AA17" s="67">
        <v>54.071260000000002</v>
      </c>
      <c r="AB17" s="157">
        <f t="shared" si="4"/>
        <v>8.6998874969666176</v>
      </c>
      <c r="AC17" s="298">
        <v>41.375816</v>
      </c>
      <c r="AD17" s="299">
        <v>3.69665</v>
      </c>
      <c r="AE17" s="299">
        <v>34.130381999999997</v>
      </c>
      <c r="AF17" s="299">
        <v>48.621250000000003</v>
      </c>
      <c r="AG17" s="299">
        <v>8.9343253073244515</v>
      </c>
    </row>
    <row r="18" spans="2:34" ht="15" customHeight="1" x14ac:dyDescent="0.25">
      <c r="B18" s="347"/>
      <c r="C18" s="237" t="s">
        <v>61</v>
      </c>
      <c r="D18" s="156">
        <v>42.273634999999999</v>
      </c>
      <c r="E18" s="14">
        <v>0.64708560000000004</v>
      </c>
      <c r="F18" s="14">
        <v>41.00535</v>
      </c>
      <c r="G18" s="14">
        <v>43.541919999999998</v>
      </c>
      <c r="H18" s="236">
        <f t="shared" si="0"/>
        <v>1.5307072599742133</v>
      </c>
      <c r="I18" s="152">
        <v>41.98339</v>
      </c>
      <c r="J18" s="14">
        <v>1.205462</v>
      </c>
      <c r="K18" s="14">
        <v>39.620690000000003</v>
      </c>
      <c r="L18" s="14">
        <v>44.3461</v>
      </c>
      <c r="M18" s="236">
        <f t="shared" si="1"/>
        <v>2.8712831431668575</v>
      </c>
      <c r="N18" s="239">
        <v>40.876348999999998</v>
      </c>
      <c r="O18" s="67">
        <v>1.516726</v>
      </c>
      <c r="P18" s="67">
        <v>37.903559999999999</v>
      </c>
      <c r="Q18" s="67">
        <v>43.849130000000002</v>
      </c>
      <c r="R18" s="236">
        <f t="shared" si="2"/>
        <v>3.7105221897386196</v>
      </c>
      <c r="S18" s="245">
        <v>38.363033999999999</v>
      </c>
      <c r="T18" s="154">
        <v>1.083075</v>
      </c>
      <c r="U18" s="154">
        <v>36.240209999999998</v>
      </c>
      <c r="V18" s="154">
        <v>40.485860000000002</v>
      </c>
      <c r="W18" s="246">
        <f t="shared" si="3"/>
        <v>2.8232256082769682</v>
      </c>
      <c r="X18" s="152">
        <v>38.277540000000002</v>
      </c>
      <c r="Y18" s="156">
        <v>1.005314</v>
      </c>
      <c r="Z18" s="14">
        <v>36.307130000000001</v>
      </c>
      <c r="AA18" s="61">
        <v>40.247959999999999</v>
      </c>
      <c r="AB18" s="157">
        <f t="shared" si="4"/>
        <v>2.62638090117599</v>
      </c>
      <c r="AC18" s="298">
        <v>38.153559999999999</v>
      </c>
      <c r="AD18" s="299">
        <v>0.88418000000000008</v>
      </c>
      <c r="AE18" s="299">
        <v>36.420567200000001</v>
      </c>
      <c r="AF18" s="299">
        <v>39.886552799999997</v>
      </c>
      <c r="AG18" s="299">
        <v>2.3174246387493072</v>
      </c>
    </row>
    <row r="19" spans="2:34" ht="15" customHeight="1" x14ac:dyDescent="0.35">
      <c r="B19" s="348"/>
      <c r="C19" s="237" t="s">
        <v>62</v>
      </c>
      <c r="D19" s="234">
        <v>0.24529807000000001</v>
      </c>
      <c r="E19" s="14">
        <v>2.0818409999999999E-2</v>
      </c>
      <c r="F19" s="15">
        <v>0.20449400000000001</v>
      </c>
      <c r="G19" s="15">
        <v>0.28610209999999997</v>
      </c>
      <c r="H19" s="236">
        <f t="shared" si="0"/>
        <v>8.4869848344098262</v>
      </c>
      <c r="I19" s="153">
        <v>0.23301052</v>
      </c>
      <c r="J19" s="14">
        <v>1.699614E-2</v>
      </c>
      <c r="K19" s="15">
        <v>0.19969809999999999</v>
      </c>
      <c r="L19" s="15">
        <v>0.26632290000000003</v>
      </c>
      <c r="M19" s="236">
        <f t="shared" si="1"/>
        <v>7.2941513541963685</v>
      </c>
      <c r="N19" s="239">
        <v>0.22618441</v>
      </c>
      <c r="O19" s="67">
        <v>1.7263540000000001E-2</v>
      </c>
      <c r="P19" s="67">
        <v>0.19234790000000002</v>
      </c>
      <c r="Q19" s="67">
        <v>0.260021</v>
      </c>
      <c r="R19" s="236">
        <f t="shared" si="2"/>
        <v>7.6325065905293821</v>
      </c>
      <c r="S19" s="245">
        <v>0.18970751999999999</v>
      </c>
      <c r="T19" s="154">
        <v>1.364133E-2</v>
      </c>
      <c r="U19" s="154">
        <v>0.16297049999999999</v>
      </c>
      <c r="V19" s="154">
        <v>0.21644449999999998</v>
      </c>
      <c r="W19" s="246">
        <f t="shared" si="3"/>
        <v>7.1907165303726499</v>
      </c>
      <c r="X19" s="152">
        <v>0.17682049999999999</v>
      </c>
      <c r="Y19" s="156">
        <v>1.6580250000000001E-2</v>
      </c>
      <c r="Z19" s="14">
        <v>0.14432320000000001</v>
      </c>
      <c r="AA19" s="61">
        <v>0.2093177</v>
      </c>
      <c r="AB19" s="157">
        <f t="shared" si="4"/>
        <v>9.376882205400392</v>
      </c>
      <c r="AC19" s="298">
        <v>0.15786349999999999</v>
      </c>
      <c r="AD19" s="299">
        <v>1.4423399999999999E-2</v>
      </c>
      <c r="AE19" s="301">
        <v>0.12959363599999998</v>
      </c>
      <c r="AF19" s="301">
        <v>0.18613336399999997</v>
      </c>
      <c r="AG19" s="299">
        <v>9.1366275294795827</v>
      </c>
    </row>
    <row r="20" spans="2:34" ht="15" customHeight="1" x14ac:dyDescent="0.25">
      <c r="B20" s="346" t="s">
        <v>14</v>
      </c>
      <c r="C20" s="237" t="s">
        <v>60</v>
      </c>
      <c r="D20" s="156">
        <v>38.999441000000004</v>
      </c>
      <c r="E20" s="14">
        <v>3.3128060000000001</v>
      </c>
      <c r="F20" s="14">
        <v>32.506340000000002</v>
      </c>
      <c r="G20" s="14">
        <v>45.492539999999998</v>
      </c>
      <c r="H20" s="236">
        <f t="shared" si="0"/>
        <v>8.4944961134186503</v>
      </c>
      <c r="I20" s="152">
        <v>33.034348999999999</v>
      </c>
      <c r="J20" s="14">
        <v>3.1959390000000001</v>
      </c>
      <c r="K20" s="14">
        <v>26.770309999999998</v>
      </c>
      <c r="L20" s="14">
        <v>39.298389999999998</v>
      </c>
      <c r="M20" s="236">
        <f t="shared" si="1"/>
        <v>9.6745935571486523</v>
      </c>
      <c r="N20" s="241" t="s">
        <v>67</v>
      </c>
      <c r="O20" s="199" t="s">
        <v>67</v>
      </c>
      <c r="P20" s="199" t="s">
        <v>67</v>
      </c>
      <c r="Q20" s="199" t="s">
        <v>67</v>
      </c>
      <c r="R20" s="242" t="s">
        <v>67</v>
      </c>
      <c r="S20" s="248" t="s">
        <v>67</v>
      </c>
      <c r="T20" s="195" t="s">
        <v>67</v>
      </c>
      <c r="U20" s="195" t="s">
        <v>67</v>
      </c>
      <c r="V20" s="195" t="s">
        <v>67</v>
      </c>
      <c r="W20" s="204" t="s">
        <v>67</v>
      </c>
      <c r="X20" s="249" t="s">
        <v>67</v>
      </c>
      <c r="Y20" s="193" t="s">
        <v>67</v>
      </c>
      <c r="Z20" s="194" t="s">
        <v>67</v>
      </c>
      <c r="AA20" s="194" t="s">
        <v>67</v>
      </c>
      <c r="AB20" s="204" t="s">
        <v>67</v>
      </c>
      <c r="AC20" s="308" t="s">
        <v>67</v>
      </c>
      <c r="AD20" s="309" t="s">
        <v>67</v>
      </c>
      <c r="AE20" s="309" t="s">
        <v>67</v>
      </c>
      <c r="AF20" s="309" t="s">
        <v>67</v>
      </c>
      <c r="AG20" s="309" t="s">
        <v>67</v>
      </c>
      <c r="AH20" s="279"/>
    </row>
    <row r="21" spans="2:34" ht="15" customHeight="1" x14ac:dyDescent="0.25">
      <c r="B21" s="347"/>
      <c r="C21" s="237" t="s">
        <v>61</v>
      </c>
      <c r="D21" s="156">
        <v>38.254940999999995</v>
      </c>
      <c r="E21" s="14">
        <v>0.98143089999999999</v>
      </c>
      <c r="F21" s="14">
        <v>36.331339999999997</v>
      </c>
      <c r="G21" s="14">
        <v>40.178550000000001</v>
      </c>
      <c r="H21" s="236">
        <f t="shared" si="0"/>
        <v>2.5655010159341249</v>
      </c>
      <c r="I21" s="152">
        <v>37.697760000000002</v>
      </c>
      <c r="J21" s="14">
        <v>0.8093998</v>
      </c>
      <c r="K21" s="14">
        <v>36.111339999999998</v>
      </c>
      <c r="L21" s="14">
        <v>39.284179999999999</v>
      </c>
      <c r="M21" s="236">
        <f t="shared" si="1"/>
        <v>2.1470766432806614</v>
      </c>
      <c r="N21" s="241" t="s">
        <v>67</v>
      </c>
      <c r="O21" s="199" t="s">
        <v>67</v>
      </c>
      <c r="P21" s="199" t="s">
        <v>67</v>
      </c>
      <c r="Q21" s="199" t="s">
        <v>67</v>
      </c>
      <c r="R21" s="242" t="s">
        <v>67</v>
      </c>
      <c r="S21" s="248" t="s">
        <v>67</v>
      </c>
      <c r="T21" s="195" t="s">
        <v>67</v>
      </c>
      <c r="U21" s="195" t="s">
        <v>67</v>
      </c>
      <c r="V21" s="195" t="s">
        <v>67</v>
      </c>
      <c r="W21" s="204" t="s">
        <v>67</v>
      </c>
      <c r="X21" s="249" t="s">
        <v>67</v>
      </c>
      <c r="Y21" s="193" t="s">
        <v>67</v>
      </c>
      <c r="Z21" s="194" t="s">
        <v>67</v>
      </c>
      <c r="AA21" s="194" t="s">
        <v>67</v>
      </c>
      <c r="AB21" s="204" t="s">
        <v>67</v>
      </c>
      <c r="AC21" s="308" t="s">
        <v>67</v>
      </c>
      <c r="AD21" s="309" t="s">
        <v>67</v>
      </c>
      <c r="AE21" s="309" t="s">
        <v>67</v>
      </c>
      <c r="AF21" s="309" t="s">
        <v>67</v>
      </c>
      <c r="AG21" s="309" t="s">
        <v>67</v>
      </c>
      <c r="AH21" s="279"/>
    </row>
    <row r="22" spans="2:34" ht="15" customHeight="1" x14ac:dyDescent="0.35">
      <c r="B22" s="348"/>
      <c r="C22" s="237" t="s">
        <v>62</v>
      </c>
      <c r="D22" s="234">
        <v>0.14919213000000001</v>
      </c>
      <c r="E22" s="14">
        <v>1.4007220000000001E-2</v>
      </c>
      <c r="F22" s="15">
        <v>0.121738</v>
      </c>
      <c r="G22" s="15">
        <v>0.17664629999999998</v>
      </c>
      <c r="H22" s="236">
        <f t="shared" si="0"/>
        <v>9.3887123938776131</v>
      </c>
      <c r="I22" s="153">
        <v>0.12453210000000001</v>
      </c>
      <c r="J22" s="14">
        <v>1.2097459999999999E-2</v>
      </c>
      <c r="K22" s="15">
        <v>0.1008211</v>
      </c>
      <c r="L22" s="15">
        <v>0.14824310000000002</v>
      </c>
      <c r="M22" s="236">
        <f t="shared" si="1"/>
        <v>9.7143306826111484</v>
      </c>
      <c r="N22" s="241" t="s">
        <v>67</v>
      </c>
      <c r="O22" s="199" t="s">
        <v>67</v>
      </c>
      <c r="P22" s="199" t="s">
        <v>67</v>
      </c>
      <c r="Q22" s="199" t="s">
        <v>67</v>
      </c>
      <c r="R22" s="242" t="s">
        <v>67</v>
      </c>
      <c r="S22" s="248" t="s">
        <v>67</v>
      </c>
      <c r="T22" s="195" t="s">
        <v>67</v>
      </c>
      <c r="U22" s="195" t="s">
        <v>67</v>
      </c>
      <c r="V22" s="195" t="s">
        <v>67</v>
      </c>
      <c r="W22" s="204" t="s">
        <v>67</v>
      </c>
      <c r="X22" s="249" t="s">
        <v>67</v>
      </c>
      <c r="Y22" s="193" t="s">
        <v>67</v>
      </c>
      <c r="Z22" s="194" t="s">
        <v>67</v>
      </c>
      <c r="AA22" s="194" t="s">
        <v>67</v>
      </c>
      <c r="AB22" s="204" t="s">
        <v>67</v>
      </c>
      <c r="AC22" s="308" t="s">
        <v>67</v>
      </c>
      <c r="AD22" s="309" t="s">
        <v>67</v>
      </c>
      <c r="AE22" s="309" t="s">
        <v>67</v>
      </c>
      <c r="AF22" s="309" t="s">
        <v>67</v>
      </c>
      <c r="AG22" s="309" t="s">
        <v>67</v>
      </c>
      <c r="AH22" s="279"/>
    </row>
    <row r="23" spans="2:34" ht="15" customHeight="1" x14ac:dyDescent="0.25">
      <c r="B23" s="346" t="s">
        <v>15</v>
      </c>
      <c r="C23" s="237" t="s">
        <v>60</v>
      </c>
      <c r="D23" s="156">
        <v>47.850451999999997</v>
      </c>
      <c r="E23" s="14">
        <v>3.0128550000000001</v>
      </c>
      <c r="F23" s="14">
        <v>41.945259999999998</v>
      </c>
      <c r="G23" s="14">
        <v>53.755650000000003</v>
      </c>
      <c r="H23" s="236">
        <f t="shared" si="0"/>
        <v>6.296398203302239</v>
      </c>
      <c r="I23" s="152">
        <v>44.410270000000004</v>
      </c>
      <c r="J23" s="14">
        <v>3.6976079999999998</v>
      </c>
      <c r="K23" s="14">
        <v>37.162959999999998</v>
      </c>
      <c r="L23" s="14">
        <v>51.657580000000003</v>
      </c>
      <c r="M23" s="236">
        <f t="shared" si="1"/>
        <v>8.3260200849938535</v>
      </c>
      <c r="N23" s="241" t="s">
        <v>67</v>
      </c>
      <c r="O23" s="199" t="s">
        <v>67</v>
      </c>
      <c r="P23" s="199" t="s">
        <v>67</v>
      </c>
      <c r="Q23" s="199" t="s">
        <v>67</v>
      </c>
      <c r="R23" s="242" t="s">
        <v>67</v>
      </c>
      <c r="S23" s="248" t="s">
        <v>67</v>
      </c>
      <c r="T23" s="195" t="s">
        <v>67</v>
      </c>
      <c r="U23" s="195" t="s">
        <v>67</v>
      </c>
      <c r="V23" s="195" t="s">
        <v>67</v>
      </c>
      <c r="W23" s="204" t="s">
        <v>67</v>
      </c>
      <c r="X23" s="249" t="s">
        <v>67</v>
      </c>
      <c r="Y23" s="193" t="s">
        <v>67</v>
      </c>
      <c r="Z23" s="194" t="s">
        <v>67</v>
      </c>
      <c r="AA23" s="194" t="s">
        <v>67</v>
      </c>
      <c r="AB23" s="204" t="s">
        <v>67</v>
      </c>
      <c r="AC23" s="308" t="s">
        <v>67</v>
      </c>
      <c r="AD23" s="309" t="s">
        <v>67</v>
      </c>
      <c r="AE23" s="309" t="s">
        <v>67</v>
      </c>
      <c r="AF23" s="309" t="s">
        <v>67</v>
      </c>
      <c r="AG23" s="309" t="s">
        <v>67</v>
      </c>
      <c r="AH23" s="279"/>
    </row>
    <row r="24" spans="2:34" ht="15" customHeight="1" x14ac:dyDescent="0.25">
      <c r="B24" s="347"/>
      <c r="C24" s="237" t="s">
        <v>61</v>
      </c>
      <c r="D24" s="156">
        <v>42.511299999999999</v>
      </c>
      <c r="E24" s="14">
        <v>1.225495</v>
      </c>
      <c r="F24" s="14">
        <v>40.10933</v>
      </c>
      <c r="G24" s="14">
        <v>44.913269999999997</v>
      </c>
      <c r="H24" s="236">
        <f t="shared" si="0"/>
        <v>2.8827511743936318</v>
      </c>
      <c r="I24" s="152">
        <v>39.467219</v>
      </c>
      <c r="J24" s="14">
        <v>1.023512</v>
      </c>
      <c r="K24" s="14">
        <v>37.46114</v>
      </c>
      <c r="L24" s="14">
        <v>41.473300000000002</v>
      </c>
      <c r="M24" s="236">
        <f t="shared" si="1"/>
        <v>2.5933218147445354</v>
      </c>
      <c r="N24" s="241" t="s">
        <v>67</v>
      </c>
      <c r="O24" s="199" t="s">
        <v>67</v>
      </c>
      <c r="P24" s="199" t="s">
        <v>67</v>
      </c>
      <c r="Q24" s="199" t="s">
        <v>67</v>
      </c>
      <c r="R24" s="242" t="s">
        <v>67</v>
      </c>
      <c r="S24" s="248" t="s">
        <v>67</v>
      </c>
      <c r="T24" s="195" t="s">
        <v>67</v>
      </c>
      <c r="U24" s="195" t="s">
        <v>67</v>
      </c>
      <c r="V24" s="195" t="s">
        <v>67</v>
      </c>
      <c r="W24" s="204" t="s">
        <v>67</v>
      </c>
      <c r="X24" s="249" t="s">
        <v>67</v>
      </c>
      <c r="Y24" s="193" t="s">
        <v>67</v>
      </c>
      <c r="Z24" s="194" t="s">
        <v>67</v>
      </c>
      <c r="AA24" s="194" t="s">
        <v>67</v>
      </c>
      <c r="AB24" s="204" t="s">
        <v>67</v>
      </c>
      <c r="AC24" s="308" t="s">
        <v>67</v>
      </c>
      <c r="AD24" s="309" t="s">
        <v>67</v>
      </c>
      <c r="AE24" s="309" t="s">
        <v>67</v>
      </c>
      <c r="AF24" s="309" t="s">
        <v>67</v>
      </c>
      <c r="AG24" s="309" t="s">
        <v>67</v>
      </c>
      <c r="AH24" s="279"/>
    </row>
    <row r="25" spans="2:34" ht="15" customHeight="1" x14ac:dyDescent="0.35">
      <c r="B25" s="348"/>
      <c r="C25" s="237" t="s">
        <v>62</v>
      </c>
      <c r="D25" s="234">
        <v>0.20341849000000001</v>
      </c>
      <c r="E25" s="14">
        <v>1.5691170000000001E-2</v>
      </c>
      <c r="F25" s="15">
        <v>0.17266380000000001</v>
      </c>
      <c r="G25" s="15">
        <v>0.2341732</v>
      </c>
      <c r="H25" s="236">
        <f t="shared" si="0"/>
        <v>7.7137383135623514</v>
      </c>
      <c r="I25" s="153">
        <v>0.17527498999999999</v>
      </c>
      <c r="J25" s="14">
        <v>1.6399729999999998E-2</v>
      </c>
      <c r="K25" s="14">
        <v>0.14313149999999999</v>
      </c>
      <c r="L25" s="14">
        <v>0.20741850000000001</v>
      </c>
      <c r="M25" s="236">
        <f t="shared" si="1"/>
        <v>9.3565716363755023</v>
      </c>
      <c r="N25" s="241" t="s">
        <v>67</v>
      </c>
      <c r="O25" s="199" t="s">
        <v>67</v>
      </c>
      <c r="P25" s="199" t="s">
        <v>67</v>
      </c>
      <c r="Q25" s="199" t="s">
        <v>67</v>
      </c>
      <c r="R25" s="242" t="s">
        <v>67</v>
      </c>
      <c r="S25" s="248" t="s">
        <v>67</v>
      </c>
      <c r="T25" s="195" t="s">
        <v>67</v>
      </c>
      <c r="U25" s="195" t="s">
        <v>67</v>
      </c>
      <c r="V25" s="195" t="s">
        <v>67</v>
      </c>
      <c r="W25" s="204" t="s">
        <v>67</v>
      </c>
      <c r="X25" s="249" t="s">
        <v>67</v>
      </c>
      <c r="Y25" s="193" t="s">
        <v>67</v>
      </c>
      <c r="Z25" s="194" t="s">
        <v>67</v>
      </c>
      <c r="AA25" s="194" t="s">
        <v>67</v>
      </c>
      <c r="AB25" s="204" t="s">
        <v>67</v>
      </c>
      <c r="AC25" s="308" t="s">
        <v>67</v>
      </c>
      <c r="AD25" s="309" t="s">
        <v>67</v>
      </c>
      <c r="AE25" s="309" t="s">
        <v>67</v>
      </c>
      <c r="AF25" s="309" t="s">
        <v>67</v>
      </c>
      <c r="AG25" s="309" t="s">
        <v>67</v>
      </c>
      <c r="AH25" s="279"/>
    </row>
    <row r="26" spans="2:34" ht="15" customHeight="1" x14ac:dyDescent="0.25">
      <c r="B26" s="346" t="s">
        <v>16</v>
      </c>
      <c r="C26" s="237" t="s">
        <v>60</v>
      </c>
      <c r="D26" s="156">
        <v>50.931162999999998</v>
      </c>
      <c r="E26" s="14">
        <v>3.6181109999999999</v>
      </c>
      <c r="F26" s="14">
        <v>43.839669999999998</v>
      </c>
      <c r="G26" s="14">
        <v>58.022660000000002</v>
      </c>
      <c r="H26" s="236">
        <f t="shared" si="0"/>
        <v>7.1039237804171096</v>
      </c>
      <c r="I26" s="152">
        <v>47.020119000000001</v>
      </c>
      <c r="J26" s="14">
        <v>3.5773980000000001</v>
      </c>
      <c r="K26" s="14">
        <v>40.008420000000001</v>
      </c>
      <c r="L26" s="14">
        <v>54.031820000000003</v>
      </c>
      <c r="M26" s="236">
        <f t="shared" si="1"/>
        <v>7.6082282990393963</v>
      </c>
      <c r="N26" s="239">
        <v>42.648414000000002</v>
      </c>
      <c r="O26" s="67">
        <v>4.4145490000000001</v>
      </c>
      <c r="P26" s="67">
        <v>33.995899999999999</v>
      </c>
      <c r="Q26" s="67">
        <v>51.300930000000001</v>
      </c>
      <c r="R26" s="236">
        <f t="shared" si="2"/>
        <v>10.351027355905895</v>
      </c>
      <c r="S26" s="245">
        <v>36.506504</v>
      </c>
      <c r="T26" s="154">
        <v>3.5417480000000001</v>
      </c>
      <c r="U26" s="154">
        <v>29.564679999999999</v>
      </c>
      <c r="V26" s="154">
        <v>43.448329999999999</v>
      </c>
      <c r="W26" s="246">
        <f t="shared" si="3"/>
        <v>9.7016904165898765</v>
      </c>
      <c r="X26" s="152">
        <v>28.44942</v>
      </c>
      <c r="Y26" s="201">
        <v>2.9498769999999999</v>
      </c>
      <c r="Z26" s="34">
        <v>22.667660000000001</v>
      </c>
      <c r="AA26" s="68">
        <v>34.231180000000002</v>
      </c>
      <c r="AB26" s="197">
        <f t="shared" si="4"/>
        <v>10.368847589862991</v>
      </c>
      <c r="AC26" s="302">
        <v>33.042270000000002</v>
      </c>
      <c r="AD26" s="303">
        <v>3.6101899999999998</v>
      </c>
      <c r="AE26" s="303">
        <v>25.966297600000004</v>
      </c>
      <c r="AF26" s="303">
        <v>40.1182424</v>
      </c>
      <c r="AG26" s="303">
        <v>10.925974516883977</v>
      </c>
    </row>
    <row r="27" spans="2:34" ht="15" customHeight="1" x14ac:dyDescent="0.25">
      <c r="B27" s="347"/>
      <c r="C27" s="237" t="s">
        <v>61</v>
      </c>
      <c r="D27" s="156">
        <v>42.367643000000001</v>
      </c>
      <c r="E27" s="14">
        <v>1.0919559999999999</v>
      </c>
      <c r="F27" s="14">
        <v>40.227409999999999</v>
      </c>
      <c r="G27" s="14">
        <v>44.50788</v>
      </c>
      <c r="H27" s="236">
        <f t="shared" si="0"/>
        <v>2.5773347835280807</v>
      </c>
      <c r="I27" s="152">
        <v>41.884495000000001</v>
      </c>
      <c r="J27" s="14">
        <v>1.413257</v>
      </c>
      <c r="K27" s="14">
        <v>39.114510000000003</v>
      </c>
      <c r="L27" s="14">
        <v>44.65448</v>
      </c>
      <c r="M27" s="236">
        <f t="shared" si="1"/>
        <v>3.3741770075059998</v>
      </c>
      <c r="N27" s="239">
        <v>44.791564000000001</v>
      </c>
      <c r="O27" s="67">
        <v>2.7267640000000002</v>
      </c>
      <c r="P27" s="67">
        <v>39.447110000000002</v>
      </c>
      <c r="Q27" s="67">
        <v>50.136020000000002</v>
      </c>
      <c r="R27" s="236">
        <f t="shared" si="2"/>
        <v>6.0876731163037761</v>
      </c>
      <c r="S27" s="245">
        <v>41.323419999999999</v>
      </c>
      <c r="T27" s="154">
        <v>1.342622</v>
      </c>
      <c r="U27" s="154">
        <v>38.691879999999998</v>
      </c>
      <c r="V27" s="154">
        <v>43.95496</v>
      </c>
      <c r="W27" s="246">
        <f t="shared" si="3"/>
        <v>3.249058282204135</v>
      </c>
      <c r="X27" s="152">
        <v>37.176349999999999</v>
      </c>
      <c r="Y27" s="201">
        <v>1.029069</v>
      </c>
      <c r="Z27" s="34">
        <v>35.159370000000003</v>
      </c>
      <c r="AA27" s="68">
        <v>39.193330000000003</v>
      </c>
      <c r="AB27" s="197">
        <f t="shared" si="4"/>
        <v>2.7680743268233705</v>
      </c>
      <c r="AC27" s="304">
        <v>38.516620000000003</v>
      </c>
      <c r="AD27" s="305">
        <v>1.11076</v>
      </c>
      <c r="AE27" s="305">
        <v>36.339530400000001</v>
      </c>
      <c r="AF27" s="305">
        <v>40.693709600000005</v>
      </c>
      <c r="AG27" s="305">
        <v>2.8838459864858335</v>
      </c>
    </row>
    <row r="28" spans="2:34" ht="15" customHeight="1" x14ac:dyDescent="0.35">
      <c r="B28" s="348"/>
      <c r="C28" s="237" t="s">
        <v>62</v>
      </c>
      <c r="D28" s="234">
        <v>0.21578333999999999</v>
      </c>
      <c r="E28" s="14">
        <v>1.8723119999999999E-2</v>
      </c>
      <c r="F28" s="15">
        <v>0.179086</v>
      </c>
      <c r="G28" s="15">
        <v>0.2524806</v>
      </c>
      <c r="H28" s="236">
        <f t="shared" si="0"/>
        <v>8.6768144380377095</v>
      </c>
      <c r="I28" s="153">
        <v>0.19694138999999999</v>
      </c>
      <c r="J28" s="14">
        <v>1.8552030000000001E-2</v>
      </c>
      <c r="K28" s="15">
        <v>0.16057939999999998</v>
      </c>
      <c r="L28" s="15">
        <v>0.23330339999999999</v>
      </c>
      <c r="M28" s="236">
        <f t="shared" si="1"/>
        <v>9.4200767040386992</v>
      </c>
      <c r="N28" s="239">
        <v>0.19102891999999999</v>
      </c>
      <c r="O28" s="67">
        <v>2.8531840000000003E-2</v>
      </c>
      <c r="P28" s="67">
        <v>0.13510649999999999</v>
      </c>
      <c r="Q28" s="67">
        <v>0.24695129999999998</v>
      </c>
      <c r="R28" s="236">
        <f t="shared" si="2"/>
        <v>14.935874630919759</v>
      </c>
      <c r="S28" s="245">
        <v>0.15085736</v>
      </c>
      <c r="T28" s="154">
        <v>1.6534070000000001E-2</v>
      </c>
      <c r="U28" s="154">
        <v>0.1184506</v>
      </c>
      <c r="V28" s="154">
        <v>0.18326409999999999</v>
      </c>
      <c r="W28" s="246">
        <f t="shared" si="3"/>
        <v>10.960068504446852</v>
      </c>
      <c r="X28" s="152">
        <v>0.10576460000000001</v>
      </c>
      <c r="Y28" s="202">
        <v>1.1950879999999999E-2</v>
      </c>
      <c r="Z28" s="34">
        <v>8.2340850000000007E-2</v>
      </c>
      <c r="AA28" s="69">
        <v>0.12918830000000001</v>
      </c>
      <c r="AB28" s="197">
        <f t="shared" si="4"/>
        <v>11.299508531209874</v>
      </c>
      <c r="AC28" s="306">
        <v>0.12726760000000001</v>
      </c>
      <c r="AD28" s="305">
        <v>1.46068E-2</v>
      </c>
      <c r="AE28" s="307">
        <v>9.8638272000000013E-2</v>
      </c>
      <c r="AF28" s="307">
        <v>0.15589692799999999</v>
      </c>
      <c r="AG28" s="305">
        <v>11.477233797132969</v>
      </c>
    </row>
    <row r="29" spans="2:34" ht="15" customHeight="1" x14ac:dyDescent="0.25">
      <c r="B29" s="346" t="s">
        <v>17</v>
      </c>
      <c r="C29" s="237" t="s">
        <v>60</v>
      </c>
      <c r="D29" s="156">
        <v>66.244180999999998</v>
      </c>
      <c r="E29" s="14">
        <v>4.1296999999999997</v>
      </c>
      <c r="F29" s="14">
        <v>58.149970000000003</v>
      </c>
      <c r="G29" s="14">
        <v>74.338390000000004</v>
      </c>
      <c r="H29" s="236">
        <f t="shared" si="0"/>
        <v>6.234056995889194</v>
      </c>
      <c r="I29" s="152">
        <v>64.623632000000001</v>
      </c>
      <c r="J29" s="14">
        <v>3.2866900000000001</v>
      </c>
      <c r="K29" s="14">
        <v>58.181719999999999</v>
      </c>
      <c r="L29" s="14">
        <v>71.065539999999999</v>
      </c>
      <c r="M29" s="236">
        <f t="shared" si="1"/>
        <v>5.0858948936822372</v>
      </c>
      <c r="N29" s="239">
        <v>58.487625000000001</v>
      </c>
      <c r="O29" s="67">
        <v>4.0004939999999998</v>
      </c>
      <c r="P29" s="67">
        <v>50.646659999999997</v>
      </c>
      <c r="Q29" s="67">
        <v>66.328590000000005</v>
      </c>
      <c r="R29" s="236">
        <f t="shared" si="2"/>
        <v>6.839898183590118</v>
      </c>
      <c r="S29" s="245">
        <v>48.575964999999997</v>
      </c>
      <c r="T29" s="154">
        <v>4.3788900000000002</v>
      </c>
      <c r="U29" s="154">
        <v>39.993340000000003</v>
      </c>
      <c r="V29" s="154">
        <v>57.158589999999997</v>
      </c>
      <c r="W29" s="246">
        <f t="shared" si="3"/>
        <v>9.0145198350665812</v>
      </c>
      <c r="X29" s="152">
        <v>50.149850000000001</v>
      </c>
      <c r="Y29" s="201">
        <v>4.0683699999999998</v>
      </c>
      <c r="Z29" s="34">
        <v>42.175840000000001</v>
      </c>
      <c r="AA29" s="68">
        <v>58.123849999999997</v>
      </c>
      <c r="AB29" s="197">
        <f t="shared" si="4"/>
        <v>8.1124270561128302</v>
      </c>
      <c r="AC29" s="298">
        <v>51.494340000000008</v>
      </c>
      <c r="AD29" s="299">
        <v>4.2914000000000003</v>
      </c>
      <c r="AE29" s="299">
        <v>43.083196000000008</v>
      </c>
      <c r="AF29" s="299">
        <v>59.905484000000008</v>
      </c>
      <c r="AG29" s="299">
        <v>8.3337314353383292</v>
      </c>
    </row>
    <row r="30" spans="2:34" ht="15" customHeight="1" x14ac:dyDescent="0.25">
      <c r="B30" s="347"/>
      <c r="C30" s="237" t="s">
        <v>61</v>
      </c>
      <c r="D30" s="156">
        <v>45.410384000000001</v>
      </c>
      <c r="E30" s="14">
        <v>1.001895</v>
      </c>
      <c r="F30" s="14">
        <v>43.446669999999997</v>
      </c>
      <c r="G30" s="14">
        <v>47.374099999999999</v>
      </c>
      <c r="H30" s="236">
        <f t="shared" si="0"/>
        <v>2.2063125473680207</v>
      </c>
      <c r="I30" s="152">
        <v>43.834376000000006</v>
      </c>
      <c r="J30" s="14">
        <v>1.1025700000000001</v>
      </c>
      <c r="K30" s="14">
        <v>41.673340000000003</v>
      </c>
      <c r="L30" s="14">
        <v>45.99541</v>
      </c>
      <c r="M30" s="236">
        <f t="shared" si="1"/>
        <v>2.5153089894561291</v>
      </c>
      <c r="N30" s="239">
        <v>41.904437999999999</v>
      </c>
      <c r="O30" s="67">
        <v>1.2365980000000001</v>
      </c>
      <c r="P30" s="67">
        <v>39.480710000000002</v>
      </c>
      <c r="Q30" s="67">
        <v>44.32817</v>
      </c>
      <c r="R30" s="236">
        <f t="shared" si="2"/>
        <v>2.950995309852384</v>
      </c>
      <c r="S30" s="245">
        <v>40.863258000000002</v>
      </c>
      <c r="T30" s="154">
        <v>1.001107</v>
      </c>
      <c r="U30" s="154">
        <v>38.901090000000003</v>
      </c>
      <c r="V30" s="154">
        <v>42.825429999999997</v>
      </c>
      <c r="W30" s="246">
        <f t="shared" si="3"/>
        <v>2.4498952090408452</v>
      </c>
      <c r="X30" s="152">
        <v>39.19455</v>
      </c>
      <c r="Y30" s="201">
        <v>1.58378</v>
      </c>
      <c r="Z30" s="34">
        <v>36.090339999999998</v>
      </c>
      <c r="AA30" s="68">
        <v>42.298760000000001</v>
      </c>
      <c r="AB30" s="197">
        <f t="shared" si="4"/>
        <v>4.040816899288294</v>
      </c>
      <c r="AC30" s="298">
        <v>40.135690000000004</v>
      </c>
      <c r="AD30" s="299">
        <v>0.86812999999999996</v>
      </c>
      <c r="AE30" s="299">
        <v>38.434155200000006</v>
      </c>
      <c r="AF30" s="299">
        <v>41.837224800000001</v>
      </c>
      <c r="AG30" s="299">
        <v>2.1629876052959345</v>
      </c>
    </row>
    <row r="31" spans="2:34" ht="15" customHeight="1" x14ac:dyDescent="0.35">
      <c r="B31" s="348"/>
      <c r="C31" s="237" t="s">
        <v>62</v>
      </c>
      <c r="D31" s="234">
        <v>0.30081736999999997</v>
      </c>
      <c r="E31" s="14">
        <v>2.145793E-2</v>
      </c>
      <c r="F31" s="15">
        <v>0.25875979999999998</v>
      </c>
      <c r="G31" s="15">
        <v>0.34287489999999998</v>
      </c>
      <c r="H31" s="236">
        <f t="shared" si="0"/>
        <v>7.1332084314147153</v>
      </c>
      <c r="I31" s="153">
        <v>0.28327365999999998</v>
      </c>
      <c r="J31" s="14">
        <v>1.7269070000000001E-2</v>
      </c>
      <c r="K31" s="15">
        <v>0.24942630000000002</v>
      </c>
      <c r="L31" s="15">
        <v>0.31712099999999999</v>
      </c>
      <c r="M31" s="236">
        <f t="shared" si="1"/>
        <v>6.0962498242865228</v>
      </c>
      <c r="N31" s="239">
        <v>0.24508911</v>
      </c>
      <c r="O31" s="67">
        <v>1.930716E-2</v>
      </c>
      <c r="P31" s="67">
        <v>0.20724710000000002</v>
      </c>
      <c r="Q31" s="67">
        <v>0.28293119999999999</v>
      </c>
      <c r="R31" s="236">
        <f t="shared" si="2"/>
        <v>7.8776082707224315</v>
      </c>
      <c r="S31" s="245">
        <v>0.19849722</v>
      </c>
      <c r="T31" s="154">
        <v>1.9520990000000002E-2</v>
      </c>
      <c r="U31" s="154">
        <v>0.16023610000000002</v>
      </c>
      <c r="V31" s="154">
        <v>0.23675840000000001</v>
      </c>
      <c r="W31" s="246">
        <f t="shared" si="3"/>
        <v>9.8343896201669736</v>
      </c>
      <c r="X31" s="152">
        <v>0.19656009999999999</v>
      </c>
      <c r="Y31" s="201">
        <v>2.170153E-2</v>
      </c>
      <c r="Z31" s="34">
        <v>0.1540251</v>
      </c>
      <c r="AA31" s="69">
        <v>0.2390951</v>
      </c>
      <c r="AB31" s="197">
        <f t="shared" si="4"/>
        <v>11.040658811223642</v>
      </c>
      <c r="AC31" s="298">
        <v>0.2066761</v>
      </c>
      <c r="AD31" s="299">
        <v>1.9683200000000001E-2</v>
      </c>
      <c r="AE31" s="301">
        <v>0.16809702800000001</v>
      </c>
      <c r="AF31" s="301">
        <v>0.24525517199999999</v>
      </c>
      <c r="AG31" s="299">
        <v>9.5236943216946717</v>
      </c>
    </row>
    <row r="32" spans="2:34" ht="15" customHeight="1" x14ac:dyDescent="0.25">
      <c r="B32" s="346" t="s">
        <v>18</v>
      </c>
      <c r="C32" s="237" t="s">
        <v>60</v>
      </c>
      <c r="D32" s="156">
        <v>39.618555999999998</v>
      </c>
      <c r="E32" s="14">
        <v>3.0436329999999998</v>
      </c>
      <c r="F32" s="14">
        <v>33.653030000000001</v>
      </c>
      <c r="G32" s="14">
        <v>45.58408</v>
      </c>
      <c r="H32" s="236">
        <f t="shared" si="0"/>
        <v>7.6823420823313198</v>
      </c>
      <c r="I32" s="152">
        <v>36.597678999999999</v>
      </c>
      <c r="J32" s="14">
        <v>3.218655</v>
      </c>
      <c r="K32" s="14">
        <v>30.289110000000001</v>
      </c>
      <c r="L32" s="14">
        <v>42.906239999999997</v>
      </c>
      <c r="M32" s="236">
        <f t="shared" si="1"/>
        <v>8.7946970626197363</v>
      </c>
      <c r="N32" s="239">
        <v>35.328090000000003</v>
      </c>
      <c r="O32" s="67">
        <v>3.8615650000000001</v>
      </c>
      <c r="P32" s="67">
        <v>27.759419999999999</v>
      </c>
      <c r="Q32" s="67">
        <v>42.89676</v>
      </c>
      <c r="R32" s="236">
        <f>+(O32/N32)*100</f>
        <v>10.930579603935564</v>
      </c>
      <c r="S32" s="245">
        <v>31.199486999999998</v>
      </c>
      <c r="T32" s="154">
        <v>3.982097</v>
      </c>
      <c r="U32" s="154">
        <v>23.394580000000001</v>
      </c>
      <c r="V32" s="154">
        <v>39.004399999999997</v>
      </c>
      <c r="W32" s="246">
        <f t="shared" si="3"/>
        <v>12.76334126904074</v>
      </c>
      <c r="X32" s="152">
        <v>28.280539999999998</v>
      </c>
      <c r="Y32" s="201">
        <v>3.5453920000000001</v>
      </c>
      <c r="Z32" s="34">
        <v>21.331579999999999</v>
      </c>
      <c r="AA32" s="68">
        <v>35.229509999999998</v>
      </c>
      <c r="AB32" s="197">
        <f t="shared" si="4"/>
        <v>12.536507435855187</v>
      </c>
      <c r="AC32" s="298">
        <v>23.547879999999999</v>
      </c>
      <c r="AD32" s="299">
        <v>3.1639699999999999</v>
      </c>
      <c r="AE32" s="301">
        <v>17.346498799999999</v>
      </c>
      <c r="AF32" s="301">
        <v>29.749261199999999</v>
      </c>
      <c r="AG32" s="299">
        <v>13.436326327465572</v>
      </c>
    </row>
    <row r="33" spans="2:34" x14ac:dyDescent="0.25">
      <c r="B33" s="347"/>
      <c r="C33" s="237" t="s">
        <v>61</v>
      </c>
      <c r="D33" s="156">
        <v>42.918390000000002</v>
      </c>
      <c r="E33" s="14">
        <v>1.480915</v>
      </c>
      <c r="F33" s="14">
        <v>40.015799999999999</v>
      </c>
      <c r="G33" s="14">
        <v>45.820979999999999</v>
      </c>
      <c r="H33" s="236">
        <f t="shared" si="0"/>
        <v>3.4505371706627388</v>
      </c>
      <c r="I33" s="152">
        <v>41.662448000000005</v>
      </c>
      <c r="J33" s="14">
        <v>1.172145</v>
      </c>
      <c r="K33" s="14">
        <v>39.36504</v>
      </c>
      <c r="L33" s="14">
        <v>43.959850000000003</v>
      </c>
      <c r="M33" s="236">
        <f t="shared" si="1"/>
        <v>2.8134328544496467</v>
      </c>
      <c r="N33" s="239">
        <v>40.240591999999999</v>
      </c>
      <c r="O33" s="67">
        <v>1.5755600000000001</v>
      </c>
      <c r="P33" s="67">
        <v>37.15249</v>
      </c>
      <c r="Q33" s="67">
        <v>43.328690000000002</v>
      </c>
      <c r="R33" s="236">
        <f t="shared" si="2"/>
        <v>3.9153499531020817</v>
      </c>
      <c r="S33" s="245">
        <v>42.070517000000002</v>
      </c>
      <c r="T33" s="154">
        <v>1.2024980000000001</v>
      </c>
      <c r="U33" s="154">
        <v>39.713619999999999</v>
      </c>
      <c r="V33" s="154">
        <v>44.427410000000002</v>
      </c>
      <c r="W33" s="246">
        <f t="shared" si="3"/>
        <v>2.8582914728620996</v>
      </c>
      <c r="X33" s="152">
        <v>39.121250000000003</v>
      </c>
      <c r="Y33" s="201">
        <v>1.1640740000000001</v>
      </c>
      <c r="Z33" s="34">
        <v>36.839660000000002</v>
      </c>
      <c r="AA33" s="68">
        <v>41.402839999999998</v>
      </c>
      <c r="AB33" s="197">
        <f t="shared" si="4"/>
        <v>2.9755542064734639</v>
      </c>
      <c r="AC33" s="298">
        <v>39.634979999999999</v>
      </c>
      <c r="AD33" s="299">
        <v>1.1658299999999999</v>
      </c>
      <c r="AE33" s="301">
        <v>37.349953200000002</v>
      </c>
      <c r="AF33" s="301">
        <v>41.920006799999996</v>
      </c>
      <c r="AG33" s="299">
        <v>2.9414168999202217</v>
      </c>
    </row>
    <row r="34" spans="2:34" ht="18" x14ac:dyDescent="0.35">
      <c r="B34" s="348"/>
      <c r="C34" s="237" t="s">
        <v>62</v>
      </c>
      <c r="D34" s="234">
        <v>0.17003646</v>
      </c>
      <c r="E34" s="14">
        <v>1.588177E-2</v>
      </c>
      <c r="F34" s="15">
        <v>0.13890820000000001</v>
      </c>
      <c r="G34" s="15">
        <v>0.2011647</v>
      </c>
      <c r="H34" s="236">
        <f t="shared" si="0"/>
        <v>9.3402144457723946</v>
      </c>
      <c r="I34" s="153">
        <v>0.15247489</v>
      </c>
      <c r="J34" s="14">
        <v>1.529317E-2</v>
      </c>
      <c r="K34" s="15">
        <v>0.12250030000000001</v>
      </c>
      <c r="L34" s="15">
        <v>0.18244949999999999</v>
      </c>
      <c r="M34" s="236">
        <f t="shared" si="1"/>
        <v>10.029959687132747</v>
      </c>
      <c r="N34" s="239">
        <v>0.14216233</v>
      </c>
      <c r="O34" s="67">
        <v>1.867738E-2</v>
      </c>
      <c r="P34" s="67">
        <v>0.1055547</v>
      </c>
      <c r="Q34" s="67">
        <v>0.17876999999999998</v>
      </c>
      <c r="R34" s="236">
        <f t="shared" si="2"/>
        <v>13.138065477683153</v>
      </c>
      <c r="S34" s="245">
        <v>0.13125786</v>
      </c>
      <c r="T34" s="154">
        <v>1.882023E-2</v>
      </c>
      <c r="U34" s="154">
        <v>9.4370209999999996E-2</v>
      </c>
      <c r="V34" s="154">
        <v>0.1681455</v>
      </c>
      <c r="W34" s="246">
        <f t="shared" si="3"/>
        <v>14.338364193961411</v>
      </c>
      <c r="X34" s="152">
        <v>0.11063700000000001</v>
      </c>
      <c r="Y34" s="201">
        <v>1.500221E-2</v>
      </c>
      <c r="Z34" s="34">
        <v>8.1232699999999991E-2</v>
      </c>
      <c r="AA34" s="69">
        <v>0.14004139999999998</v>
      </c>
      <c r="AB34" s="197">
        <f t="shared" si="4"/>
        <v>13.559848875150266</v>
      </c>
      <c r="AC34" s="298">
        <v>9.3331999999999998E-2</v>
      </c>
      <c r="AD34" s="299">
        <v>1.4157100000000001E-2</v>
      </c>
      <c r="AE34" s="301">
        <v>6.5584083999999987E-2</v>
      </c>
      <c r="AF34" s="301">
        <v>0.121079916</v>
      </c>
      <c r="AG34" s="299">
        <v>15.168538121973171</v>
      </c>
    </row>
    <row r="35" spans="2:34" x14ac:dyDescent="0.25">
      <c r="B35" s="346" t="s">
        <v>19</v>
      </c>
      <c r="C35" s="237" t="s">
        <v>60</v>
      </c>
      <c r="D35" s="156">
        <v>35.713168000000003</v>
      </c>
      <c r="E35" s="14">
        <v>3.3537599999999999</v>
      </c>
      <c r="F35" s="14">
        <v>29.139800000000001</v>
      </c>
      <c r="G35" s="14">
        <v>42.286540000000002</v>
      </c>
      <c r="H35" s="236">
        <f t="shared" si="0"/>
        <v>9.3908218951620306</v>
      </c>
      <c r="I35" s="152">
        <v>24.942845999999999</v>
      </c>
      <c r="J35" s="14">
        <v>3.172234</v>
      </c>
      <c r="K35" s="14">
        <v>18.725269999999998</v>
      </c>
      <c r="L35" s="14">
        <v>31.160430000000002</v>
      </c>
      <c r="M35" s="236">
        <f t="shared" si="1"/>
        <v>12.718011408962715</v>
      </c>
      <c r="N35" s="241" t="s">
        <v>67</v>
      </c>
      <c r="O35" s="199" t="s">
        <v>67</v>
      </c>
      <c r="P35" s="199" t="s">
        <v>67</v>
      </c>
      <c r="Q35" s="199" t="s">
        <v>67</v>
      </c>
      <c r="R35" s="242" t="s">
        <v>67</v>
      </c>
      <c r="S35" s="248" t="s">
        <v>67</v>
      </c>
      <c r="T35" s="195" t="s">
        <v>67</v>
      </c>
      <c r="U35" s="195" t="s">
        <v>67</v>
      </c>
      <c r="V35" s="195" t="s">
        <v>67</v>
      </c>
      <c r="W35" s="204" t="s">
        <v>67</v>
      </c>
      <c r="X35" s="249" t="s">
        <v>67</v>
      </c>
      <c r="Y35" s="193" t="s">
        <v>67</v>
      </c>
      <c r="Z35" s="194" t="s">
        <v>67</v>
      </c>
      <c r="AA35" s="194" t="s">
        <v>67</v>
      </c>
      <c r="AB35" s="204" t="s">
        <v>67</v>
      </c>
      <c r="AC35" s="308" t="s">
        <v>67</v>
      </c>
      <c r="AD35" s="309" t="s">
        <v>67</v>
      </c>
      <c r="AE35" s="309" t="s">
        <v>67</v>
      </c>
      <c r="AF35" s="309" t="s">
        <v>67</v>
      </c>
      <c r="AG35" s="309" t="s">
        <v>67</v>
      </c>
      <c r="AH35" s="279"/>
    </row>
    <row r="36" spans="2:34" x14ac:dyDescent="0.25">
      <c r="B36" s="347"/>
      <c r="C36" s="237" t="s">
        <v>61</v>
      </c>
      <c r="D36" s="156">
        <v>41.658684000000001</v>
      </c>
      <c r="E36" s="14">
        <v>1.0980540000000001</v>
      </c>
      <c r="F36" s="14">
        <v>39.506500000000003</v>
      </c>
      <c r="G36" s="14">
        <v>43.810870000000001</v>
      </c>
      <c r="H36" s="236">
        <f t="shared" si="0"/>
        <v>2.63583458373289</v>
      </c>
      <c r="I36" s="152">
        <v>39.358774000000004</v>
      </c>
      <c r="J36" s="14">
        <v>1.1680680000000001</v>
      </c>
      <c r="K36" s="14">
        <v>37.069360000000003</v>
      </c>
      <c r="L36" s="14">
        <v>41.64819</v>
      </c>
      <c r="M36" s="236">
        <f t="shared" si="1"/>
        <v>2.9677448794517836</v>
      </c>
      <c r="N36" s="241" t="s">
        <v>67</v>
      </c>
      <c r="O36" s="199" t="s">
        <v>67</v>
      </c>
      <c r="P36" s="199" t="s">
        <v>67</v>
      </c>
      <c r="Q36" s="199" t="s">
        <v>67</v>
      </c>
      <c r="R36" s="242" t="s">
        <v>67</v>
      </c>
      <c r="S36" s="248" t="s">
        <v>67</v>
      </c>
      <c r="T36" s="195" t="s">
        <v>67</v>
      </c>
      <c r="U36" s="195" t="s">
        <v>67</v>
      </c>
      <c r="V36" s="195" t="s">
        <v>67</v>
      </c>
      <c r="W36" s="204" t="s">
        <v>67</v>
      </c>
      <c r="X36" s="249" t="s">
        <v>67</v>
      </c>
      <c r="Y36" s="193" t="s">
        <v>67</v>
      </c>
      <c r="Z36" s="194" t="s">
        <v>67</v>
      </c>
      <c r="AA36" s="194" t="s">
        <v>67</v>
      </c>
      <c r="AB36" s="204" t="s">
        <v>67</v>
      </c>
      <c r="AC36" s="308" t="s">
        <v>67</v>
      </c>
      <c r="AD36" s="309" t="s">
        <v>67</v>
      </c>
      <c r="AE36" s="309" t="s">
        <v>67</v>
      </c>
      <c r="AF36" s="309" t="s">
        <v>67</v>
      </c>
      <c r="AG36" s="309" t="s">
        <v>67</v>
      </c>
      <c r="AH36" s="279"/>
    </row>
    <row r="37" spans="2:34" ht="18" x14ac:dyDescent="0.35">
      <c r="B37" s="348"/>
      <c r="C37" s="237" t="s">
        <v>62</v>
      </c>
      <c r="D37" s="234">
        <v>0.14877636</v>
      </c>
      <c r="E37" s="14">
        <v>1.512459E-2</v>
      </c>
      <c r="F37" s="15">
        <v>0.11913220000000001</v>
      </c>
      <c r="G37" s="15">
        <v>0.17842060000000001</v>
      </c>
      <c r="H37" s="236">
        <f t="shared" si="0"/>
        <v>10.165990080682173</v>
      </c>
      <c r="I37" s="153">
        <v>9.8171980000000006E-2</v>
      </c>
      <c r="J37" s="14">
        <v>1.370009E-2</v>
      </c>
      <c r="K37" s="15">
        <v>7.1319800000000003E-2</v>
      </c>
      <c r="L37" s="15">
        <v>0.1250242</v>
      </c>
      <c r="M37" s="236">
        <f t="shared" si="1"/>
        <v>13.955193732468265</v>
      </c>
      <c r="N37" s="241" t="s">
        <v>67</v>
      </c>
      <c r="O37" s="199" t="s">
        <v>67</v>
      </c>
      <c r="P37" s="199" t="s">
        <v>67</v>
      </c>
      <c r="Q37" s="199" t="s">
        <v>67</v>
      </c>
      <c r="R37" s="242" t="s">
        <v>67</v>
      </c>
      <c r="S37" s="248" t="s">
        <v>67</v>
      </c>
      <c r="T37" s="195" t="s">
        <v>67</v>
      </c>
      <c r="U37" s="195" t="s">
        <v>67</v>
      </c>
      <c r="V37" s="195" t="s">
        <v>67</v>
      </c>
      <c r="W37" s="204" t="s">
        <v>67</v>
      </c>
      <c r="X37" s="249" t="s">
        <v>67</v>
      </c>
      <c r="Y37" s="193" t="s">
        <v>67</v>
      </c>
      <c r="Z37" s="194" t="s">
        <v>67</v>
      </c>
      <c r="AA37" s="194" t="s">
        <v>67</v>
      </c>
      <c r="AB37" s="204" t="s">
        <v>67</v>
      </c>
      <c r="AC37" s="308" t="s">
        <v>67</v>
      </c>
      <c r="AD37" s="309" t="s">
        <v>67</v>
      </c>
      <c r="AE37" s="309" t="s">
        <v>67</v>
      </c>
      <c r="AF37" s="309" t="s">
        <v>67</v>
      </c>
      <c r="AG37" s="309" t="s">
        <v>67</v>
      </c>
      <c r="AH37" s="279"/>
    </row>
    <row r="38" spans="2:34" x14ac:dyDescent="0.25">
      <c r="B38" s="346" t="s">
        <v>20</v>
      </c>
      <c r="C38" s="237" t="s">
        <v>60</v>
      </c>
      <c r="D38" s="156">
        <v>44.757438</v>
      </c>
      <c r="E38" s="14">
        <v>3.9058169999999999</v>
      </c>
      <c r="F38" s="14">
        <v>37.102040000000002</v>
      </c>
      <c r="G38" s="14">
        <v>52.412840000000003</v>
      </c>
      <c r="H38" s="236">
        <f t="shared" si="0"/>
        <v>8.7266322080365715</v>
      </c>
      <c r="I38" s="152">
        <v>44.589494000000002</v>
      </c>
      <c r="J38" s="14">
        <v>4.1960430000000004</v>
      </c>
      <c r="K38" s="14">
        <v>36.365250000000003</v>
      </c>
      <c r="L38" s="14">
        <v>52.813740000000003</v>
      </c>
      <c r="M38" s="236">
        <f t="shared" si="1"/>
        <v>9.4103848767604319</v>
      </c>
      <c r="N38" s="241" t="s">
        <v>67</v>
      </c>
      <c r="O38" s="199" t="s">
        <v>67</v>
      </c>
      <c r="P38" s="199" t="s">
        <v>67</v>
      </c>
      <c r="Q38" s="199" t="s">
        <v>67</v>
      </c>
      <c r="R38" s="242" t="s">
        <v>67</v>
      </c>
      <c r="S38" s="248" t="s">
        <v>67</v>
      </c>
      <c r="T38" s="195" t="s">
        <v>67</v>
      </c>
      <c r="U38" s="195" t="s">
        <v>67</v>
      </c>
      <c r="V38" s="195" t="s">
        <v>67</v>
      </c>
      <c r="W38" s="204" t="s">
        <v>67</v>
      </c>
      <c r="X38" s="249" t="s">
        <v>67</v>
      </c>
      <c r="Y38" s="193" t="s">
        <v>67</v>
      </c>
      <c r="Z38" s="194" t="s">
        <v>67</v>
      </c>
      <c r="AA38" s="194" t="s">
        <v>67</v>
      </c>
      <c r="AB38" s="204" t="s">
        <v>67</v>
      </c>
      <c r="AC38" s="308" t="s">
        <v>67</v>
      </c>
      <c r="AD38" s="309" t="s">
        <v>67</v>
      </c>
      <c r="AE38" s="309" t="s">
        <v>67</v>
      </c>
      <c r="AF38" s="309" t="s">
        <v>67</v>
      </c>
      <c r="AG38" s="309" t="s">
        <v>67</v>
      </c>
      <c r="AH38" s="279"/>
    </row>
    <row r="39" spans="2:34" x14ac:dyDescent="0.25">
      <c r="B39" s="347"/>
      <c r="C39" s="237" t="s">
        <v>61</v>
      </c>
      <c r="D39" s="156">
        <v>40.825489999999995</v>
      </c>
      <c r="E39" s="14">
        <v>0.95208510000000002</v>
      </c>
      <c r="F39" s="14">
        <v>38.959400000000002</v>
      </c>
      <c r="G39" s="14">
        <v>42.691580000000002</v>
      </c>
      <c r="H39" s="236">
        <f t="shared" si="0"/>
        <v>2.3320849302727296</v>
      </c>
      <c r="I39" s="152">
        <v>39.297052000000001</v>
      </c>
      <c r="J39" s="14">
        <v>0.99263939999999995</v>
      </c>
      <c r="K39" s="14">
        <v>37.351480000000002</v>
      </c>
      <c r="L39" s="14">
        <v>41.242629999999998</v>
      </c>
      <c r="M39" s="236">
        <f t="shared" si="1"/>
        <v>2.5259894813483714</v>
      </c>
      <c r="N39" s="241" t="s">
        <v>67</v>
      </c>
      <c r="O39" s="199" t="s">
        <v>67</v>
      </c>
      <c r="P39" s="199" t="s">
        <v>67</v>
      </c>
      <c r="Q39" s="199" t="s">
        <v>67</v>
      </c>
      <c r="R39" s="242" t="s">
        <v>67</v>
      </c>
      <c r="S39" s="248" t="s">
        <v>67</v>
      </c>
      <c r="T39" s="195" t="s">
        <v>67</v>
      </c>
      <c r="U39" s="195" t="s">
        <v>67</v>
      </c>
      <c r="V39" s="195" t="s">
        <v>67</v>
      </c>
      <c r="W39" s="204" t="s">
        <v>67</v>
      </c>
      <c r="X39" s="249" t="s">
        <v>67</v>
      </c>
      <c r="Y39" s="193" t="s">
        <v>67</v>
      </c>
      <c r="Z39" s="194" t="s">
        <v>67</v>
      </c>
      <c r="AA39" s="194" t="s">
        <v>67</v>
      </c>
      <c r="AB39" s="204" t="s">
        <v>67</v>
      </c>
      <c r="AC39" s="308" t="s">
        <v>67</v>
      </c>
      <c r="AD39" s="309" t="s">
        <v>67</v>
      </c>
      <c r="AE39" s="309" t="s">
        <v>67</v>
      </c>
      <c r="AF39" s="309" t="s">
        <v>67</v>
      </c>
      <c r="AG39" s="309" t="s">
        <v>67</v>
      </c>
      <c r="AH39" s="279"/>
    </row>
    <row r="40" spans="2:34" ht="18" x14ac:dyDescent="0.35">
      <c r="B40" s="348"/>
      <c r="C40" s="237" t="s">
        <v>62</v>
      </c>
      <c r="D40" s="234">
        <v>0.18272443999999999</v>
      </c>
      <c r="E40" s="14">
        <v>1.6952910000000002E-2</v>
      </c>
      <c r="F40" s="15">
        <v>0.14949669999999998</v>
      </c>
      <c r="G40" s="15">
        <v>0.21595210000000001</v>
      </c>
      <c r="H40" s="236">
        <f t="shared" si="0"/>
        <v>9.2778557701421889</v>
      </c>
      <c r="I40" s="153">
        <v>0.17522357</v>
      </c>
      <c r="J40" s="14">
        <v>1.8296960000000001E-2</v>
      </c>
      <c r="K40" s="14">
        <v>0.1393615</v>
      </c>
      <c r="L40" s="14">
        <v>0.21108560000000001</v>
      </c>
      <c r="M40" s="236">
        <f t="shared" si="1"/>
        <v>10.44206552805653</v>
      </c>
      <c r="N40" s="241" t="s">
        <v>67</v>
      </c>
      <c r="O40" s="199" t="s">
        <v>67</v>
      </c>
      <c r="P40" s="199" t="s">
        <v>67</v>
      </c>
      <c r="Q40" s="199" t="s">
        <v>67</v>
      </c>
      <c r="R40" s="242" t="s">
        <v>67</v>
      </c>
      <c r="S40" s="248" t="s">
        <v>67</v>
      </c>
      <c r="T40" s="195" t="s">
        <v>67</v>
      </c>
      <c r="U40" s="195" t="s">
        <v>67</v>
      </c>
      <c r="V40" s="195" t="s">
        <v>67</v>
      </c>
      <c r="W40" s="204" t="s">
        <v>67</v>
      </c>
      <c r="X40" s="249" t="s">
        <v>67</v>
      </c>
      <c r="Y40" s="193" t="s">
        <v>67</v>
      </c>
      <c r="Z40" s="194" t="s">
        <v>67</v>
      </c>
      <c r="AA40" s="194" t="s">
        <v>67</v>
      </c>
      <c r="AB40" s="204" t="s">
        <v>67</v>
      </c>
      <c r="AC40" s="308" t="s">
        <v>67</v>
      </c>
      <c r="AD40" s="309" t="s">
        <v>67</v>
      </c>
      <c r="AE40" s="309" t="s">
        <v>67</v>
      </c>
      <c r="AF40" s="309" t="s">
        <v>67</v>
      </c>
      <c r="AG40" s="309" t="s">
        <v>67</v>
      </c>
      <c r="AH40" s="279"/>
    </row>
    <row r="41" spans="2:34" x14ac:dyDescent="0.25">
      <c r="B41" s="346" t="s">
        <v>21</v>
      </c>
      <c r="C41" s="237" t="s">
        <v>60</v>
      </c>
      <c r="D41" s="156">
        <v>28.946481000000002</v>
      </c>
      <c r="E41" s="14">
        <v>2.440779</v>
      </c>
      <c r="F41" s="14">
        <v>24.16255</v>
      </c>
      <c r="G41" s="14">
        <v>33.730409999999999</v>
      </c>
      <c r="H41" s="236">
        <f t="shared" si="0"/>
        <v>8.4320404956996313</v>
      </c>
      <c r="I41" s="152">
        <v>28.409901999999999</v>
      </c>
      <c r="J41" s="14">
        <v>2.3542320000000001</v>
      </c>
      <c r="K41" s="14">
        <v>23.79561</v>
      </c>
      <c r="L41" s="14">
        <v>33.0242</v>
      </c>
      <c r="M41" s="236">
        <f t="shared" si="1"/>
        <v>8.2866600525408369</v>
      </c>
      <c r="N41" s="239">
        <v>22.359172000000001</v>
      </c>
      <c r="O41" s="67">
        <v>3.1872829999999999</v>
      </c>
      <c r="P41" s="67">
        <v>16.112100000000002</v>
      </c>
      <c r="Q41" s="67">
        <v>28.606249999999999</v>
      </c>
      <c r="R41" s="236">
        <f t="shared" si="2"/>
        <v>14.254924108996523</v>
      </c>
      <c r="S41" s="245">
        <v>20.860052</v>
      </c>
      <c r="T41" s="154">
        <v>2.4553280000000002</v>
      </c>
      <c r="U41" s="154">
        <v>16.047609999999999</v>
      </c>
      <c r="V41" s="154">
        <v>25.672499999999999</v>
      </c>
      <c r="W41" s="246">
        <f t="shared" si="3"/>
        <v>11.770478808010642</v>
      </c>
      <c r="X41" s="152">
        <v>23.026869999999999</v>
      </c>
      <c r="Y41" s="156">
        <v>3.5071180000000002</v>
      </c>
      <c r="Z41" s="14">
        <v>16.152920000000002</v>
      </c>
      <c r="AA41" s="68">
        <v>29.90082</v>
      </c>
      <c r="AB41" s="157">
        <f t="shared" si="4"/>
        <v>15.230545879661458</v>
      </c>
      <c r="AC41" s="298">
        <v>15.607989999999999</v>
      </c>
      <c r="AD41" s="299">
        <v>2.5267300000000001</v>
      </c>
      <c r="AE41" s="299">
        <v>10.655599199999999</v>
      </c>
      <c r="AF41" s="299">
        <v>20.560380799999997</v>
      </c>
      <c r="AG41" s="299">
        <v>16.188695661645095</v>
      </c>
    </row>
    <row r="42" spans="2:34" x14ac:dyDescent="0.25">
      <c r="B42" s="347"/>
      <c r="C42" s="237" t="s">
        <v>61</v>
      </c>
      <c r="D42" s="156">
        <v>40.216059000000001</v>
      </c>
      <c r="E42" s="14">
        <v>1.206</v>
      </c>
      <c r="F42" s="14">
        <v>37.8523</v>
      </c>
      <c r="G42" s="14">
        <v>42.579819999999998</v>
      </c>
      <c r="H42" s="236">
        <f t="shared" si="0"/>
        <v>2.9988020457200939</v>
      </c>
      <c r="I42" s="152">
        <v>39.319713999999998</v>
      </c>
      <c r="J42" s="14">
        <v>0.82030829999999999</v>
      </c>
      <c r="K42" s="14">
        <v>37.711910000000003</v>
      </c>
      <c r="L42" s="14">
        <v>40.927520000000001</v>
      </c>
      <c r="M42" s="236">
        <f t="shared" si="1"/>
        <v>2.0862519498488723</v>
      </c>
      <c r="N42" s="239">
        <v>39.315190999999999</v>
      </c>
      <c r="O42" s="67">
        <v>1.3431249999999999</v>
      </c>
      <c r="P42" s="67">
        <v>36.682670000000002</v>
      </c>
      <c r="Q42" s="67">
        <v>41.947719999999997</v>
      </c>
      <c r="R42" s="236">
        <f t="shared" si="2"/>
        <v>3.4163003303226991</v>
      </c>
      <c r="S42" s="245">
        <v>41.566069999999996</v>
      </c>
      <c r="T42" s="154">
        <v>1.517236</v>
      </c>
      <c r="U42" s="154">
        <v>38.592289999999998</v>
      </c>
      <c r="V42" s="154">
        <v>44.539850000000001</v>
      </c>
      <c r="W42" s="246">
        <f t="shared" si="3"/>
        <v>3.6501791004056918</v>
      </c>
      <c r="X42" s="152">
        <v>40.072380000000003</v>
      </c>
      <c r="Y42" s="156">
        <v>1.2523629999999999</v>
      </c>
      <c r="Z42" s="14">
        <v>37.617739999999998</v>
      </c>
      <c r="AA42" s="68">
        <v>42.527009999999997</v>
      </c>
      <c r="AB42" s="157">
        <f t="shared" si="4"/>
        <v>3.1252523558620666</v>
      </c>
      <c r="AC42" s="298">
        <v>37.641649999999998</v>
      </c>
      <c r="AD42" s="299">
        <v>1.2457</v>
      </c>
      <c r="AE42" s="299">
        <v>35.200077999999998</v>
      </c>
      <c r="AF42" s="299">
        <v>40.083221999999999</v>
      </c>
      <c r="AG42" s="299">
        <v>3.3093660878309006</v>
      </c>
    </row>
    <row r="43" spans="2:34" ht="18" x14ac:dyDescent="0.35">
      <c r="B43" s="348"/>
      <c r="C43" s="237" t="s">
        <v>62</v>
      </c>
      <c r="D43" s="234">
        <v>0.11641134</v>
      </c>
      <c r="E43" s="14">
        <v>1.1453970000000001E-2</v>
      </c>
      <c r="F43" s="15">
        <v>9.3961550000000005E-2</v>
      </c>
      <c r="G43" s="15">
        <v>0.13886110000000002</v>
      </c>
      <c r="H43" s="236">
        <f t="shared" si="0"/>
        <v>9.8392218490054315</v>
      </c>
      <c r="I43" s="153">
        <v>0.11170692</v>
      </c>
      <c r="J43" s="14">
        <v>9.5945779999999994E-3</v>
      </c>
      <c r="K43" s="15">
        <v>9.2901549999999999E-2</v>
      </c>
      <c r="L43" s="15">
        <v>0.1305123</v>
      </c>
      <c r="M43" s="236">
        <f t="shared" si="1"/>
        <v>8.5890632379802412</v>
      </c>
      <c r="N43" s="239">
        <v>8.7905510000000006E-2</v>
      </c>
      <c r="O43" s="67">
        <v>1.270512E-2</v>
      </c>
      <c r="P43" s="67">
        <v>6.3003470000000006E-2</v>
      </c>
      <c r="Q43" s="67">
        <v>0.11280760000000001</v>
      </c>
      <c r="R43" s="236">
        <f t="shared" si="2"/>
        <v>14.453155439289301</v>
      </c>
      <c r="S43" s="245">
        <v>8.6707039999999999E-2</v>
      </c>
      <c r="T43" s="154">
        <v>1.0536190000000001E-2</v>
      </c>
      <c r="U43" s="154">
        <v>6.6056110000000001E-2</v>
      </c>
      <c r="V43" s="154">
        <v>0.107358</v>
      </c>
      <c r="W43" s="246">
        <f t="shared" si="3"/>
        <v>12.151481586731599</v>
      </c>
      <c r="X43" s="152">
        <v>9.2274149999999999E-2</v>
      </c>
      <c r="Y43" s="156">
        <v>1.541668E-2</v>
      </c>
      <c r="Z43" s="15">
        <v>6.2057460000000002E-2</v>
      </c>
      <c r="AA43" s="69">
        <v>0.1224908</v>
      </c>
      <c r="AB43" s="157">
        <f t="shared" si="4"/>
        <v>16.707474411847738</v>
      </c>
      <c r="AC43" s="298">
        <v>5.8751100000000001E-2</v>
      </c>
      <c r="AD43" s="299">
        <v>1.0006599999999999E-2</v>
      </c>
      <c r="AE43" s="301">
        <v>0.17133700083711406</v>
      </c>
      <c r="AF43" s="301">
        <v>4.5163599999999998E-2</v>
      </c>
      <c r="AG43" s="299">
        <v>17.03219173768661</v>
      </c>
    </row>
    <row r="44" spans="2:34" x14ac:dyDescent="0.25">
      <c r="B44" s="346" t="s">
        <v>22</v>
      </c>
      <c r="C44" s="237" t="s">
        <v>60</v>
      </c>
      <c r="D44" s="156">
        <v>20.746016000000001</v>
      </c>
      <c r="E44" s="14">
        <v>2.1961840000000001</v>
      </c>
      <c r="F44" s="14">
        <v>16.441500000000001</v>
      </c>
      <c r="G44" s="14">
        <v>25.050540000000002</v>
      </c>
      <c r="H44" s="236">
        <f t="shared" si="0"/>
        <v>10.586051799053852</v>
      </c>
      <c r="I44" s="152">
        <v>15.501077999999998</v>
      </c>
      <c r="J44" s="14">
        <v>1.899259</v>
      </c>
      <c r="K44" s="14">
        <v>11.77853</v>
      </c>
      <c r="L44" s="14">
        <v>19.22363</v>
      </c>
      <c r="M44" s="236">
        <f t="shared" si="1"/>
        <v>12.252431734102624</v>
      </c>
      <c r="N44" s="239">
        <v>17.114968000000001</v>
      </c>
      <c r="O44" s="67">
        <v>2.27678</v>
      </c>
      <c r="P44" s="67">
        <v>12.652480000000001</v>
      </c>
      <c r="Q44" s="67">
        <v>21.577459999999999</v>
      </c>
      <c r="R44" s="236">
        <f t="shared" si="2"/>
        <v>13.302858643965912</v>
      </c>
      <c r="S44" s="245">
        <v>13.711628000000001</v>
      </c>
      <c r="T44" s="154">
        <v>2.0951919999999999</v>
      </c>
      <c r="U44" s="154">
        <v>9.6050500000000003</v>
      </c>
      <c r="V44" s="154">
        <v>17.818200000000001</v>
      </c>
      <c r="W44" s="246">
        <f t="shared" si="3"/>
        <v>15.280402881408392</v>
      </c>
      <c r="X44" s="152">
        <v>16.387920000000001</v>
      </c>
      <c r="Y44" s="156">
        <v>2.0482170000000002</v>
      </c>
      <c r="Z44" s="14">
        <v>12.37341</v>
      </c>
      <c r="AA44" s="68">
        <v>20.402419999999999</v>
      </c>
      <c r="AB44" s="157">
        <f t="shared" si="4"/>
        <v>12.49833413880468</v>
      </c>
      <c r="AC44" s="298">
        <v>8.1751900000000006</v>
      </c>
      <c r="AD44" s="299">
        <v>1.51695</v>
      </c>
      <c r="AE44" s="301">
        <v>5.2019680000000008</v>
      </c>
      <c r="AF44" s="301">
        <v>11.148412</v>
      </c>
      <c r="AG44" s="299">
        <v>18.555532042680355</v>
      </c>
    </row>
    <row r="45" spans="2:34" x14ac:dyDescent="0.25">
      <c r="B45" s="347"/>
      <c r="C45" s="237" t="s">
        <v>61</v>
      </c>
      <c r="D45" s="156">
        <v>37.690669</v>
      </c>
      <c r="E45" s="14">
        <v>0.9944634</v>
      </c>
      <c r="F45" s="14">
        <v>35.741520000000001</v>
      </c>
      <c r="G45" s="14">
        <v>39.63982</v>
      </c>
      <c r="H45" s="236">
        <f t="shared" si="0"/>
        <v>2.6384869952825727</v>
      </c>
      <c r="I45" s="152">
        <v>39.026513000000001</v>
      </c>
      <c r="J45" s="14">
        <v>1.5291669999999999</v>
      </c>
      <c r="K45" s="14">
        <v>36.029350000000001</v>
      </c>
      <c r="L45" s="14">
        <v>42.023679999999999</v>
      </c>
      <c r="M45" s="236">
        <f t="shared" si="1"/>
        <v>3.9182773003573237</v>
      </c>
      <c r="N45" s="239">
        <v>36.508433000000004</v>
      </c>
      <c r="O45" s="67">
        <v>1.3056380000000001</v>
      </c>
      <c r="P45" s="67">
        <v>33.949379999999998</v>
      </c>
      <c r="Q45" s="67">
        <v>39.067480000000003</v>
      </c>
      <c r="R45" s="236">
        <f t="shared" si="2"/>
        <v>3.576264146971194</v>
      </c>
      <c r="S45" s="245">
        <v>35.588026999999997</v>
      </c>
      <c r="T45" s="154">
        <v>0.91416500000000001</v>
      </c>
      <c r="U45" s="154">
        <v>33.796259999999997</v>
      </c>
      <c r="V45" s="154">
        <v>37.37979</v>
      </c>
      <c r="W45" s="246">
        <f t="shared" si="3"/>
        <v>2.5687431337511351</v>
      </c>
      <c r="X45" s="152">
        <v>34.740769999999998</v>
      </c>
      <c r="Y45" s="156">
        <v>0.89969149999999998</v>
      </c>
      <c r="Z45" s="14">
        <v>32.977379999999997</v>
      </c>
      <c r="AA45" s="68">
        <v>36.504170000000002</v>
      </c>
      <c r="AB45" s="157">
        <f t="shared" si="4"/>
        <v>2.5897281493760791</v>
      </c>
      <c r="AC45" s="298">
        <v>35.354950000000002</v>
      </c>
      <c r="AD45" s="299">
        <v>1.1421300000000001</v>
      </c>
      <c r="AE45" s="301">
        <v>33.1163752</v>
      </c>
      <c r="AF45" s="301">
        <v>37.593524800000004</v>
      </c>
      <c r="AG45" s="299">
        <v>3.2304670208839217</v>
      </c>
    </row>
    <row r="46" spans="2:34" ht="18" x14ac:dyDescent="0.35">
      <c r="B46" s="348"/>
      <c r="C46" s="237" t="s">
        <v>62</v>
      </c>
      <c r="D46" s="234">
        <v>7.8193120000000005E-2</v>
      </c>
      <c r="E46" s="14">
        <v>8.871182E-3</v>
      </c>
      <c r="F46" s="15">
        <v>6.0805610000000003E-2</v>
      </c>
      <c r="G46" s="15">
        <v>9.5580639999999994E-2</v>
      </c>
      <c r="H46" s="236">
        <f t="shared" si="0"/>
        <v>11.345220653684109</v>
      </c>
      <c r="I46" s="153">
        <v>6.0495300000000002E-2</v>
      </c>
      <c r="J46" s="14">
        <v>8.1720569999999999E-3</v>
      </c>
      <c r="K46" s="15">
        <v>4.4478070000000001E-2</v>
      </c>
      <c r="L46" s="15">
        <v>7.6512529999999995E-2</v>
      </c>
      <c r="M46" s="236">
        <f t="shared" si="1"/>
        <v>13.508581658409827</v>
      </c>
      <c r="N46" s="239">
        <v>6.2484070000000003E-2</v>
      </c>
      <c r="O46" s="67">
        <v>8.8573379999999993E-3</v>
      </c>
      <c r="P46" s="67">
        <v>4.5123680000000006E-2</v>
      </c>
      <c r="Q46" s="67">
        <v>7.9844449999999997E-2</v>
      </c>
      <c r="R46" s="236">
        <f t="shared" si="2"/>
        <v>14.175353814180156</v>
      </c>
      <c r="S46" s="245">
        <v>4.8796979999999997E-2</v>
      </c>
      <c r="T46" s="154">
        <v>7.5487009999999997E-3</v>
      </c>
      <c r="U46" s="154">
        <v>3.400152E-2</v>
      </c>
      <c r="V46" s="154">
        <v>6.3592430000000005E-2</v>
      </c>
      <c r="W46" s="246">
        <f t="shared" si="3"/>
        <v>15.469606930592835</v>
      </c>
      <c r="X46" s="152">
        <v>5.6932879999999998E-2</v>
      </c>
      <c r="Y46" s="156">
        <v>7.4647739999999995E-3</v>
      </c>
      <c r="Z46" s="15">
        <v>4.230192E-2</v>
      </c>
      <c r="AA46" s="69">
        <v>7.1563840000000004E-2</v>
      </c>
      <c r="AB46" s="157">
        <f t="shared" si="4"/>
        <v>13.111534143363201</v>
      </c>
      <c r="AC46" s="298">
        <v>2.89033E-2</v>
      </c>
      <c r="AD46" s="299">
        <v>5.6204000000000002E-3</v>
      </c>
      <c r="AE46" s="301">
        <v>0.19445530441160697</v>
      </c>
      <c r="AF46" s="301">
        <v>2.2140099999999999E-2</v>
      </c>
      <c r="AG46" s="299">
        <v>19.445530441160695</v>
      </c>
    </row>
    <row r="47" spans="2:34" x14ac:dyDescent="0.25">
      <c r="B47" s="346" t="s">
        <v>23</v>
      </c>
      <c r="C47" s="237" t="s">
        <v>60</v>
      </c>
      <c r="D47" s="156">
        <v>39.612096999999999</v>
      </c>
      <c r="E47" s="14">
        <v>3.8269289999999998</v>
      </c>
      <c r="F47" s="14">
        <v>32.111319999999999</v>
      </c>
      <c r="G47" s="14">
        <v>47.112879999999997</v>
      </c>
      <c r="H47" s="236">
        <f t="shared" si="0"/>
        <v>9.6610108775609636</v>
      </c>
      <c r="I47" s="152">
        <v>34.477741999999999</v>
      </c>
      <c r="J47" s="14">
        <v>3.4754160000000001</v>
      </c>
      <c r="K47" s="14">
        <v>27.665929999999999</v>
      </c>
      <c r="L47" s="14">
        <v>41.289549999999998</v>
      </c>
      <c r="M47" s="236">
        <f t="shared" si="1"/>
        <v>10.080172883711469</v>
      </c>
      <c r="N47" s="241" t="s">
        <v>67</v>
      </c>
      <c r="O47" s="199" t="s">
        <v>67</v>
      </c>
      <c r="P47" s="199" t="s">
        <v>67</v>
      </c>
      <c r="Q47" s="199" t="s">
        <v>67</v>
      </c>
      <c r="R47" s="242" t="s">
        <v>67</v>
      </c>
      <c r="S47" s="248" t="s">
        <v>67</v>
      </c>
      <c r="T47" s="195" t="s">
        <v>67</v>
      </c>
      <c r="U47" s="195" t="s">
        <v>67</v>
      </c>
      <c r="V47" s="195" t="s">
        <v>67</v>
      </c>
      <c r="W47" s="204" t="s">
        <v>67</v>
      </c>
      <c r="X47" s="249" t="s">
        <v>67</v>
      </c>
      <c r="Y47" s="193" t="s">
        <v>67</v>
      </c>
      <c r="Z47" s="194" t="s">
        <v>67</v>
      </c>
      <c r="AA47" s="194" t="s">
        <v>67</v>
      </c>
      <c r="AB47" s="204" t="s">
        <v>67</v>
      </c>
      <c r="AC47" s="308" t="s">
        <v>67</v>
      </c>
      <c r="AD47" s="309" t="s">
        <v>67</v>
      </c>
      <c r="AE47" s="309" t="s">
        <v>67</v>
      </c>
      <c r="AF47" s="309" t="s">
        <v>67</v>
      </c>
      <c r="AG47" s="309" t="s">
        <v>67</v>
      </c>
      <c r="AH47" s="279"/>
    </row>
    <row r="48" spans="2:34" x14ac:dyDescent="0.25">
      <c r="B48" s="347"/>
      <c r="C48" s="237" t="s">
        <v>61</v>
      </c>
      <c r="D48" s="156">
        <v>41.253971999999997</v>
      </c>
      <c r="E48" s="14">
        <v>1.105634</v>
      </c>
      <c r="F48" s="14">
        <v>39.086930000000002</v>
      </c>
      <c r="G48" s="14">
        <v>43.421010000000003</v>
      </c>
      <c r="H48" s="236">
        <f t="shared" si="0"/>
        <v>2.6800667824179456</v>
      </c>
      <c r="I48" s="152">
        <v>38.660026999999999</v>
      </c>
      <c r="J48" s="14">
        <v>1.6514679999999999</v>
      </c>
      <c r="K48" s="14">
        <v>35.42315</v>
      </c>
      <c r="L48" s="14">
        <v>41.896900000000002</v>
      </c>
      <c r="M48" s="236">
        <f t="shared" si="1"/>
        <v>4.2717714604803554</v>
      </c>
      <c r="N48" s="241" t="s">
        <v>67</v>
      </c>
      <c r="O48" s="199" t="s">
        <v>67</v>
      </c>
      <c r="P48" s="199" t="s">
        <v>67</v>
      </c>
      <c r="Q48" s="199" t="s">
        <v>67</v>
      </c>
      <c r="R48" s="242" t="s">
        <v>67</v>
      </c>
      <c r="S48" s="248" t="s">
        <v>67</v>
      </c>
      <c r="T48" s="195" t="s">
        <v>67</v>
      </c>
      <c r="U48" s="195" t="s">
        <v>67</v>
      </c>
      <c r="V48" s="195" t="s">
        <v>67</v>
      </c>
      <c r="W48" s="204" t="s">
        <v>67</v>
      </c>
      <c r="X48" s="249" t="s">
        <v>67</v>
      </c>
      <c r="Y48" s="193" t="s">
        <v>67</v>
      </c>
      <c r="Z48" s="194" t="s">
        <v>67</v>
      </c>
      <c r="AA48" s="194" t="s">
        <v>67</v>
      </c>
      <c r="AB48" s="204" t="s">
        <v>67</v>
      </c>
      <c r="AC48" s="308" t="s">
        <v>67</v>
      </c>
      <c r="AD48" s="309" t="s">
        <v>67</v>
      </c>
      <c r="AE48" s="309" t="s">
        <v>67</v>
      </c>
      <c r="AF48" s="309" t="s">
        <v>67</v>
      </c>
      <c r="AG48" s="309" t="s">
        <v>67</v>
      </c>
      <c r="AH48" s="279"/>
    </row>
    <row r="49" spans="2:34" ht="18" x14ac:dyDescent="0.35">
      <c r="B49" s="348"/>
      <c r="C49" s="237" t="s">
        <v>62</v>
      </c>
      <c r="D49" s="234">
        <v>0.16341564</v>
      </c>
      <c r="E49" s="14">
        <v>1.7528349999999998E-2</v>
      </c>
      <c r="F49" s="15">
        <v>0.12906010000000001</v>
      </c>
      <c r="G49" s="15">
        <v>0.19777120000000001</v>
      </c>
      <c r="H49" s="236">
        <f t="shared" si="0"/>
        <v>10.726237708948787</v>
      </c>
      <c r="I49" s="153">
        <v>0.13329104</v>
      </c>
      <c r="J49" s="14">
        <v>1.5710209999999999E-2</v>
      </c>
      <c r="K49" s="15">
        <v>0.10249900000000001</v>
      </c>
      <c r="L49" s="15">
        <v>0.16408300000000001</v>
      </c>
      <c r="M49" s="236">
        <f t="shared" si="1"/>
        <v>11.786396144857147</v>
      </c>
      <c r="N49" s="241" t="s">
        <v>67</v>
      </c>
      <c r="O49" s="199" t="s">
        <v>67</v>
      </c>
      <c r="P49" s="199" t="s">
        <v>67</v>
      </c>
      <c r="Q49" s="199" t="s">
        <v>67</v>
      </c>
      <c r="R49" s="242" t="s">
        <v>67</v>
      </c>
      <c r="S49" s="248" t="s">
        <v>67</v>
      </c>
      <c r="T49" s="195" t="s">
        <v>67</v>
      </c>
      <c r="U49" s="195" t="s">
        <v>67</v>
      </c>
      <c r="V49" s="195" t="s">
        <v>67</v>
      </c>
      <c r="W49" s="204" t="s">
        <v>67</v>
      </c>
      <c r="X49" s="249" t="s">
        <v>67</v>
      </c>
      <c r="Y49" s="193" t="s">
        <v>67</v>
      </c>
      <c r="Z49" s="194" t="s">
        <v>67</v>
      </c>
      <c r="AA49" s="194" t="s">
        <v>67</v>
      </c>
      <c r="AB49" s="204" t="s">
        <v>67</v>
      </c>
      <c r="AC49" s="308" t="s">
        <v>67</v>
      </c>
      <c r="AD49" s="309" t="s">
        <v>67</v>
      </c>
      <c r="AE49" s="309" t="s">
        <v>67</v>
      </c>
      <c r="AF49" s="309" t="s">
        <v>67</v>
      </c>
      <c r="AG49" s="309" t="s">
        <v>67</v>
      </c>
      <c r="AH49" s="279"/>
    </row>
    <row r="50" spans="2:34" x14ac:dyDescent="0.25">
      <c r="B50" s="346" t="s">
        <v>24</v>
      </c>
      <c r="C50" s="237" t="s">
        <v>60</v>
      </c>
      <c r="D50" s="156">
        <v>23.241239999999998</v>
      </c>
      <c r="E50" s="14">
        <v>3.144628</v>
      </c>
      <c r="F50" s="14">
        <v>17.077770000000001</v>
      </c>
      <c r="G50" s="14">
        <v>29.404710000000001</v>
      </c>
      <c r="H50" s="236">
        <f t="shared" si="0"/>
        <v>13.530379618299197</v>
      </c>
      <c r="I50" s="152">
        <v>22.294739</v>
      </c>
      <c r="J50" s="14">
        <v>2.6760709999999999</v>
      </c>
      <c r="K50" s="14">
        <v>17.04964</v>
      </c>
      <c r="L50" s="14">
        <v>27.539840000000002</v>
      </c>
      <c r="M50" s="236">
        <f t="shared" si="1"/>
        <v>12.003150160223898</v>
      </c>
      <c r="N50" s="241" t="s">
        <v>67</v>
      </c>
      <c r="O50" s="199" t="s">
        <v>67</v>
      </c>
      <c r="P50" s="199" t="s">
        <v>67</v>
      </c>
      <c r="Q50" s="199" t="s">
        <v>67</v>
      </c>
      <c r="R50" s="242" t="s">
        <v>67</v>
      </c>
      <c r="S50" s="248" t="s">
        <v>67</v>
      </c>
      <c r="T50" s="195" t="s">
        <v>67</v>
      </c>
      <c r="U50" s="195" t="s">
        <v>67</v>
      </c>
      <c r="V50" s="195" t="s">
        <v>67</v>
      </c>
      <c r="W50" s="204" t="s">
        <v>67</v>
      </c>
      <c r="X50" s="249" t="s">
        <v>67</v>
      </c>
      <c r="Y50" s="193" t="s">
        <v>67</v>
      </c>
      <c r="Z50" s="194" t="s">
        <v>67</v>
      </c>
      <c r="AA50" s="194" t="s">
        <v>67</v>
      </c>
      <c r="AB50" s="204" t="s">
        <v>67</v>
      </c>
      <c r="AC50" s="308" t="s">
        <v>67</v>
      </c>
      <c r="AD50" s="309" t="s">
        <v>67</v>
      </c>
      <c r="AE50" s="309" t="s">
        <v>67</v>
      </c>
      <c r="AF50" s="309" t="s">
        <v>67</v>
      </c>
      <c r="AG50" s="309" t="s">
        <v>67</v>
      </c>
      <c r="AH50" s="279"/>
    </row>
    <row r="51" spans="2:34" x14ac:dyDescent="0.25">
      <c r="B51" s="347"/>
      <c r="C51" s="237" t="s">
        <v>61</v>
      </c>
      <c r="D51" s="156">
        <v>37.723946000000005</v>
      </c>
      <c r="E51" s="14">
        <v>1.3766400000000001</v>
      </c>
      <c r="F51" s="14">
        <v>35.025730000000003</v>
      </c>
      <c r="G51" s="14">
        <v>40.422159999999998</v>
      </c>
      <c r="H51" s="236">
        <f t="shared" si="0"/>
        <v>3.6492470856574757</v>
      </c>
      <c r="I51" s="152">
        <v>37.002141000000002</v>
      </c>
      <c r="J51" s="14">
        <v>1.576892</v>
      </c>
      <c r="K51" s="14">
        <v>33.911430000000003</v>
      </c>
      <c r="L51" s="14">
        <v>40.092849999999999</v>
      </c>
      <c r="M51" s="236">
        <f t="shared" si="1"/>
        <v>4.2616236719923855</v>
      </c>
      <c r="N51" s="241" t="s">
        <v>67</v>
      </c>
      <c r="O51" s="199" t="s">
        <v>67</v>
      </c>
      <c r="P51" s="199" t="s">
        <v>67</v>
      </c>
      <c r="Q51" s="199" t="s">
        <v>67</v>
      </c>
      <c r="R51" s="242" t="s">
        <v>67</v>
      </c>
      <c r="S51" s="248" t="s">
        <v>67</v>
      </c>
      <c r="T51" s="195" t="s">
        <v>67</v>
      </c>
      <c r="U51" s="195" t="s">
        <v>67</v>
      </c>
      <c r="V51" s="195" t="s">
        <v>67</v>
      </c>
      <c r="W51" s="204" t="s">
        <v>67</v>
      </c>
      <c r="X51" s="249" t="s">
        <v>67</v>
      </c>
      <c r="Y51" s="193" t="s">
        <v>67</v>
      </c>
      <c r="Z51" s="194" t="s">
        <v>67</v>
      </c>
      <c r="AA51" s="194" t="s">
        <v>67</v>
      </c>
      <c r="AB51" s="204" t="s">
        <v>67</v>
      </c>
      <c r="AC51" s="308" t="s">
        <v>67</v>
      </c>
      <c r="AD51" s="309" t="s">
        <v>67</v>
      </c>
      <c r="AE51" s="309" t="s">
        <v>67</v>
      </c>
      <c r="AF51" s="309" t="s">
        <v>67</v>
      </c>
      <c r="AG51" s="309" t="s">
        <v>67</v>
      </c>
      <c r="AH51" s="279"/>
    </row>
    <row r="52" spans="2:34" ht="18" x14ac:dyDescent="0.35">
      <c r="B52" s="348"/>
      <c r="C52" s="237" t="s">
        <v>62</v>
      </c>
      <c r="D52" s="234">
        <v>8.7675130000000004E-2</v>
      </c>
      <c r="E52" s="14">
        <v>1.3400490000000001E-2</v>
      </c>
      <c r="F52" s="15">
        <v>6.141017E-2</v>
      </c>
      <c r="G52" s="15">
        <v>0.1139401</v>
      </c>
      <c r="H52" s="236">
        <f t="shared" si="0"/>
        <v>15.284254497255951</v>
      </c>
      <c r="I52" s="153">
        <v>8.2495310000000002E-2</v>
      </c>
      <c r="J52" s="14">
        <v>1.1655779999999999E-2</v>
      </c>
      <c r="K52" s="15">
        <v>5.9649970000000004E-2</v>
      </c>
      <c r="L52" s="15">
        <v>0.10534060000000001</v>
      </c>
      <c r="M52" s="236">
        <f t="shared" si="1"/>
        <v>14.129021395276894</v>
      </c>
      <c r="N52" s="241" t="s">
        <v>67</v>
      </c>
      <c r="O52" s="199" t="s">
        <v>67</v>
      </c>
      <c r="P52" s="199" t="s">
        <v>67</v>
      </c>
      <c r="Q52" s="199" t="s">
        <v>67</v>
      </c>
      <c r="R52" s="242" t="s">
        <v>67</v>
      </c>
      <c r="S52" s="248" t="s">
        <v>67</v>
      </c>
      <c r="T52" s="195" t="s">
        <v>67</v>
      </c>
      <c r="U52" s="195" t="s">
        <v>67</v>
      </c>
      <c r="V52" s="195" t="s">
        <v>67</v>
      </c>
      <c r="W52" s="204" t="s">
        <v>67</v>
      </c>
      <c r="X52" s="249" t="s">
        <v>67</v>
      </c>
      <c r="Y52" s="193" t="s">
        <v>67</v>
      </c>
      <c r="Z52" s="194" t="s">
        <v>67</v>
      </c>
      <c r="AA52" s="194" t="s">
        <v>67</v>
      </c>
      <c r="AB52" s="204" t="s">
        <v>67</v>
      </c>
      <c r="AC52" s="308" t="s">
        <v>67</v>
      </c>
      <c r="AD52" s="309" t="s">
        <v>67</v>
      </c>
      <c r="AE52" s="309" t="s">
        <v>67</v>
      </c>
      <c r="AF52" s="309" t="s">
        <v>67</v>
      </c>
      <c r="AG52" s="309" t="s">
        <v>67</v>
      </c>
      <c r="AH52" s="279"/>
    </row>
    <row r="53" spans="2:34" x14ac:dyDescent="0.25">
      <c r="B53" s="346" t="s">
        <v>25</v>
      </c>
      <c r="C53" s="237" t="s">
        <v>60</v>
      </c>
      <c r="D53" s="156">
        <v>48.612147999999998</v>
      </c>
      <c r="E53" s="14">
        <v>3.7288610000000002</v>
      </c>
      <c r="F53" s="14">
        <v>41.303579999999997</v>
      </c>
      <c r="G53" s="14">
        <v>55.920720000000003</v>
      </c>
      <c r="H53" s="236">
        <f t="shared" si="0"/>
        <v>7.6706361545677852</v>
      </c>
      <c r="I53" s="152">
        <v>45.170186999999999</v>
      </c>
      <c r="J53" s="14">
        <v>3.9031579999999999</v>
      </c>
      <c r="K53" s="14">
        <v>37.520000000000003</v>
      </c>
      <c r="L53" s="14">
        <v>52.82038</v>
      </c>
      <c r="M53" s="236">
        <f t="shared" si="1"/>
        <v>8.6410047405825452</v>
      </c>
      <c r="N53" s="241" t="s">
        <v>67</v>
      </c>
      <c r="O53" s="199" t="s">
        <v>67</v>
      </c>
      <c r="P53" s="199" t="s">
        <v>67</v>
      </c>
      <c r="Q53" s="199" t="s">
        <v>67</v>
      </c>
      <c r="R53" s="242" t="s">
        <v>67</v>
      </c>
      <c r="S53" s="248" t="s">
        <v>67</v>
      </c>
      <c r="T53" s="195" t="s">
        <v>67</v>
      </c>
      <c r="U53" s="195" t="s">
        <v>67</v>
      </c>
      <c r="V53" s="195" t="s">
        <v>67</v>
      </c>
      <c r="W53" s="204" t="s">
        <v>67</v>
      </c>
      <c r="X53" s="249" t="s">
        <v>67</v>
      </c>
      <c r="Y53" s="193" t="s">
        <v>67</v>
      </c>
      <c r="Z53" s="194" t="s">
        <v>67</v>
      </c>
      <c r="AA53" s="194" t="s">
        <v>67</v>
      </c>
      <c r="AB53" s="204" t="s">
        <v>67</v>
      </c>
      <c r="AC53" s="308" t="s">
        <v>67</v>
      </c>
      <c r="AD53" s="309" t="s">
        <v>67</v>
      </c>
      <c r="AE53" s="309" t="s">
        <v>67</v>
      </c>
      <c r="AF53" s="309" t="s">
        <v>67</v>
      </c>
      <c r="AG53" s="309" t="s">
        <v>67</v>
      </c>
      <c r="AH53" s="279"/>
    </row>
    <row r="54" spans="2:34" x14ac:dyDescent="0.25">
      <c r="B54" s="347"/>
      <c r="C54" s="237" t="s">
        <v>61</v>
      </c>
      <c r="D54" s="156">
        <v>41.592969000000004</v>
      </c>
      <c r="E54" s="14">
        <v>1.2983199999999999</v>
      </c>
      <c r="F54" s="14">
        <v>39.048259999999999</v>
      </c>
      <c r="G54" s="14">
        <v>44.137680000000003</v>
      </c>
      <c r="H54" s="236">
        <f t="shared" si="0"/>
        <v>3.1214891151434747</v>
      </c>
      <c r="I54" s="152">
        <v>40.962558000000001</v>
      </c>
      <c r="J54" s="14">
        <v>1.222151</v>
      </c>
      <c r="K54" s="14">
        <v>38.567140000000002</v>
      </c>
      <c r="L54" s="14">
        <v>43.357979999999998</v>
      </c>
      <c r="M54" s="236">
        <f t="shared" si="1"/>
        <v>2.9835807617287964</v>
      </c>
      <c r="N54" s="241" t="s">
        <v>67</v>
      </c>
      <c r="O54" s="199" t="s">
        <v>67</v>
      </c>
      <c r="P54" s="199" t="s">
        <v>67</v>
      </c>
      <c r="Q54" s="199" t="s">
        <v>67</v>
      </c>
      <c r="R54" s="242" t="s">
        <v>67</v>
      </c>
      <c r="S54" s="248" t="s">
        <v>67</v>
      </c>
      <c r="T54" s="195" t="s">
        <v>67</v>
      </c>
      <c r="U54" s="195" t="s">
        <v>67</v>
      </c>
      <c r="V54" s="195" t="s">
        <v>67</v>
      </c>
      <c r="W54" s="204" t="s">
        <v>67</v>
      </c>
      <c r="X54" s="249" t="s">
        <v>67</v>
      </c>
      <c r="Y54" s="193" t="s">
        <v>67</v>
      </c>
      <c r="Z54" s="194" t="s">
        <v>67</v>
      </c>
      <c r="AA54" s="194" t="s">
        <v>67</v>
      </c>
      <c r="AB54" s="204" t="s">
        <v>67</v>
      </c>
      <c r="AC54" s="308" t="s">
        <v>67</v>
      </c>
      <c r="AD54" s="309" t="s">
        <v>67</v>
      </c>
      <c r="AE54" s="309" t="s">
        <v>67</v>
      </c>
      <c r="AF54" s="309" t="s">
        <v>67</v>
      </c>
      <c r="AG54" s="309" t="s">
        <v>67</v>
      </c>
      <c r="AH54" s="279"/>
    </row>
    <row r="55" spans="2:34" ht="18" x14ac:dyDescent="0.35">
      <c r="B55" s="348"/>
      <c r="C55" s="237" t="s">
        <v>62</v>
      </c>
      <c r="D55" s="234">
        <v>0.20219235999999999</v>
      </c>
      <c r="E55" s="14">
        <v>1.8656849999999999E-2</v>
      </c>
      <c r="F55" s="15">
        <v>0.16562489999999999</v>
      </c>
      <c r="G55" s="15">
        <v>0.23875979999999999</v>
      </c>
      <c r="H55" s="236">
        <f t="shared" si="0"/>
        <v>9.2272774302649232</v>
      </c>
      <c r="I55" s="153">
        <v>0.18502863999999999</v>
      </c>
      <c r="J55" s="14">
        <v>1.9255700000000001E-2</v>
      </c>
      <c r="K55" s="15">
        <v>0.14728749999999999</v>
      </c>
      <c r="L55" s="15">
        <v>0.22276979999999999</v>
      </c>
      <c r="M55" s="236">
        <f t="shared" si="1"/>
        <v>10.406875389669406</v>
      </c>
      <c r="N55" s="241" t="s">
        <v>67</v>
      </c>
      <c r="O55" s="199" t="s">
        <v>67</v>
      </c>
      <c r="P55" s="199" t="s">
        <v>67</v>
      </c>
      <c r="Q55" s="199" t="s">
        <v>67</v>
      </c>
      <c r="R55" s="242" t="s">
        <v>67</v>
      </c>
      <c r="S55" s="248" t="s">
        <v>67</v>
      </c>
      <c r="T55" s="195" t="s">
        <v>67</v>
      </c>
      <c r="U55" s="195" t="s">
        <v>67</v>
      </c>
      <c r="V55" s="195" t="s">
        <v>67</v>
      </c>
      <c r="W55" s="204" t="s">
        <v>67</v>
      </c>
      <c r="X55" s="249" t="s">
        <v>67</v>
      </c>
      <c r="Y55" s="193" t="s">
        <v>67</v>
      </c>
      <c r="Z55" s="194" t="s">
        <v>67</v>
      </c>
      <c r="AA55" s="194" t="s">
        <v>67</v>
      </c>
      <c r="AB55" s="204" t="s">
        <v>67</v>
      </c>
      <c r="AC55" s="308" t="s">
        <v>67</v>
      </c>
      <c r="AD55" s="309" t="s">
        <v>67</v>
      </c>
      <c r="AE55" s="309" t="s">
        <v>67</v>
      </c>
      <c r="AF55" s="309" t="s">
        <v>67</v>
      </c>
      <c r="AG55" s="309" t="s">
        <v>67</v>
      </c>
      <c r="AH55" s="279"/>
    </row>
    <row r="56" spans="2:34" x14ac:dyDescent="0.25">
      <c r="B56" s="346" t="s">
        <v>26</v>
      </c>
      <c r="C56" s="237" t="s">
        <v>60</v>
      </c>
      <c r="D56" s="14">
        <v>45.124846000000005</v>
      </c>
      <c r="E56" s="14">
        <v>5.4525160000000001</v>
      </c>
      <c r="F56" s="14">
        <v>34.437919999999998</v>
      </c>
      <c r="G56" s="14">
        <v>55.811779999999999</v>
      </c>
      <c r="H56" s="236">
        <f t="shared" si="0"/>
        <v>12.083179186916226</v>
      </c>
      <c r="I56" s="152">
        <v>32.424261999999999</v>
      </c>
      <c r="J56" s="14">
        <v>3.7187009999999998</v>
      </c>
      <c r="K56" s="14">
        <v>25.13561</v>
      </c>
      <c r="L56" s="14">
        <v>39.712919999999997</v>
      </c>
      <c r="M56" s="236">
        <f t="shared" si="1"/>
        <v>11.468884010374699</v>
      </c>
      <c r="N56" s="241" t="s">
        <v>67</v>
      </c>
      <c r="O56" s="199" t="s">
        <v>67</v>
      </c>
      <c r="P56" s="199" t="s">
        <v>67</v>
      </c>
      <c r="Q56" s="199" t="s">
        <v>67</v>
      </c>
      <c r="R56" s="242" t="s">
        <v>67</v>
      </c>
      <c r="S56" s="248" t="s">
        <v>67</v>
      </c>
      <c r="T56" s="195" t="s">
        <v>67</v>
      </c>
      <c r="U56" s="195" t="s">
        <v>67</v>
      </c>
      <c r="V56" s="195" t="s">
        <v>67</v>
      </c>
      <c r="W56" s="204" t="s">
        <v>67</v>
      </c>
      <c r="X56" s="249" t="s">
        <v>67</v>
      </c>
      <c r="Y56" s="193" t="s">
        <v>67</v>
      </c>
      <c r="Z56" s="194" t="s">
        <v>67</v>
      </c>
      <c r="AA56" s="194" t="s">
        <v>67</v>
      </c>
      <c r="AB56" s="204" t="s">
        <v>67</v>
      </c>
      <c r="AC56" s="308" t="s">
        <v>67</v>
      </c>
      <c r="AD56" s="309" t="s">
        <v>67</v>
      </c>
      <c r="AE56" s="309" t="s">
        <v>67</v>
      </c>
      <c r="AF56" s="309" t="s">
        <v>67</v>
      </c>
      <c r="AG56" s="309" t="s">
        <v>67</v>
      </c>
      <c r="AH56" s="279"/>
    </row>
    <row r="57" spans="2:34" x14ac:dyDescent="0.25">
      <c r="B57" s="347"/>
      <c r="C57" s="237" t="s">
        <v>61</v>
      </c>
      <c r="D57" s="14">
        <v>41.373916999999999</v>
      </c>
      <c r="E57" s="14">
        <v>1.5499890000000001</v>
      </c>
      <c r="F57" s="14">
        <v>38.335940000000001</v>
      </c>
      <c r="G57" s="14">
        <v>44.411900000000003</v>
      </c>
      <c r="H57" s="236">
        <f t="shared" si="0"/>
        <v>3.7462950389734675</v>
      </c>
      <c r="I57" s="152">
        <v>43.922004999999999</v>
      </c>
      <c r="J57" s="14">
        <v>3.5559919999999998</v>
      </c>
      <c r="K57" s="14">
        <v>36.952260000000003</v>
      </c>
      <c r="L57" s="14">
        <v>50.891750000000002</v>
      </c>
      <c r="M57" s="236">
        <f t="shared" si="1"/>
        <v>8.096151348282028</v>
      </c>
      <c r="N57" s="241" t="s">
        <v>67</v>
      </c>
      <c r="O57" s="199" t="s">
        <v>67</v>
      </c>
      <c r="P57" s="199" t="s">
        <v>67</v>
      </c>
      <c r="Q57" s="199" t="s">
        <v>67</v>
      </c>
      <c r="R57" s="242" t="s">
        <v>67</v>
      </c>
      <c r="S57" s="248" t="s">
        <v>67</v>
      </c>
      <c r="T57" s="195" t="s">
        <v>67</v>
      </c>
      <c r="U57" s="195" t="s">
        <v>67</v>
      </c>
      <c r="V57" s="195" t="s">
        <v>67</v>
      </c>
      <c r="W57" s="204" t="s">
        <v>67</v>
      </c>
      <c r="X57" s="249" t="s">
        <v>67</v>
      </c>
      <c r="Y57" s="193" t="s">
        <v>67</v>
      </c>
      <c r="Z57" s="194" t="s">
        <v>67</v>
      </c>
      <c r="AA57" s="194" t="s">
        <v>67</v>
      </c>
      <c r="AB57" s="204" t="s">
        <v>67</v>
      </c>
      <c r="AC57" s="308" t="s">
        <v>67</v>
      </c>
      <c r="AD57" s="309" t="s">
        <v>67</v>
      </c>
      <c r="AE57" s="309" t="s">
        <v>67</v>
      </c>
      <c r="AF57" s="309" t="s">
        <v>67</v>
      </c>
      <c r="AG57" s="309" t="s">
        <v>67</v>
      </c>
      <c r="AH57" s="279"/>
    </row>
    <row r="58" spans="2:34" ht="18" x14ac:dyDescent="0.35">
      <c r="B58" s="348"/>
      <c r="C58" s="237" t="s">
        <v>62</v>
      </c>
      <c r="D58" s="15">
        <v>0.18669916</v>
      </c>
      <c r="E58" s="14">
        <v>2.4346100000000002E-2</v>
      </c>
      <c r="F58" s="15">
        <v>0.13898080000000002</v>
      </c>
      <c r="G58" s="15">
        <v>0.2344175</v>
      </c>
      <c r="H58" s="236">
        <f t="shared" si="0"/>
        <v>13.040283630628014</v>
      </c>
      <c r="I58" s="153">
        <v>0.14241386</v>
      </c>
      <c r="J58" s="14">
        <v>2.170921E-2</v>
      </c>
      <c r="K58" s="15">
        <v>9.9863809999999997E-2</v>
      </c>
      <c r="L58" s="15">
        <v>0.18496390000000001</v>
      </c>
      <c r="M58" s="236">
        <f t="shared" si="1"/>
        <v>15.243748045309635</v>
      </c>
      <c r="N58" s="241" t="s">
        <v>67</v>
      </c>
      <c r="O58" s="199" t="s">
        <v>67</v>
      </c>
      <c r="P58" s="199" t="s">
        <v>67</v>
      </c>
      <c r="Q58" s="199" t="s">
        <v>67</v>
      </c>
      <c r="R58" s="242" t="s">
        <v>67</v>
      </c>
      <c r="S58" s="248" t="s">
        <v>67</v>
      </c>
      <c r="T58" s="195" t="s">
        <v>67</v>
      </c>
      <c r="U58" s="195" t="s">
        <v>67</v>
      </c>
      <c r="V58" s="195" t="s">
        <v>67</v>
      </c>
      <c r="W58" s="204" t="s">
        <v>67</v>
      </c>
      <c r="X58" s="249" t="s">
        <v>67</v>
      </c>
      <c r="Y58" s="193" t="s">
        <v>67</v>
      </c>
      <c r="Z58" s="194" t="s">
        <v>67</v>
      </c>
      <c r="AA58" s="194" t="s">
        <v>67</v>
      </c>
      <c r="AB58" s="204" t="s">
        <v>67</v>
      </c>
      <c r="AC58" s="308" t="s">
        <v>67</v>
      </c>
      <c r="AD58" s="309" t="s">
        <v>67</v>
      </c>
      <c r="AE58" s="309" t="s">
        <v>67</v>
      </c>
      <c r="AF58" s="309" t="s">
        <v>67</v>
      </c>
      <c r="AG58" s="309" t="s">
        <v>67</v>
      </c>
      <c r="AH58" s="279"/>
    </row>
    <row r="59" spans="2:34" x14ac:dyDescent="0.25">
      <c r="B59" s="346" t="s">
        <v>27</v>
      </c>
      <c r="C59" s="237" t="s">
        <v>60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239">
        <v>39.249683000000005</v>
      </c>
      <c r="O59" s="67">
        <v>2.5706340000000001</v>
      </c>
      <c r="P59" s="67">
        <v>34.211239999999997</v>
      </c>
      <c r="Q59" s="67">
        <v>44.288119999999999</v>
      </c>
      <c r="R59" s="236">
        <f t="shared" si="2"/>
        <v>6.5494388833662684</v>
      </c>
      <c r="S59" s="245">
        <v>38.665092999999999</v>
      </c>
      <c r="T59" s="154">
        <v>2.0859359999999998</v>
      </c>
      <c r="U59" s="154">
        <v>34.576659999999997</v>
      </c>
      <c r="V59" s="154">
        <v>42.753529999999998</v>
      </c>
      <c r="W59" s="246">
        <f t="shared" si="3"/>
        <v>5.3948816313463928</v>
      </c>
      <c r="X59" s="152">
        <v>29.907789999999999</v>
      </c>
      <c r="Y59" s="156">
        <v>2.283833</v>
      </c>
      <c r="Z59" s="14">
        <v>25.431480000000001</v>
      </c>
      <c r="AA59" s="67">
        <v>34.38411</v>
      </c>
      <c r="AB59" s="157">
        <f t="shared" si="4"/>
        <v>7.6362479474411185</v>
      </c>
      <c r="AC59" s="298">
        <v>29.754930000000002</v>
      </c>
      <c r="AD59" s="299">
        <v>2.3679999999999999</v>
      </c>
      <c r="AE59" s="299">
        <v>25.11365</v>
      </c>
      <c r="AF59" s="299">
        <v>34.396210000000004</v>
      </c>
      <c r="AG59" s="299">
        <v>7.9583450540801124</v>
      </c>
    </row>
    <row r="60" spans="2:34" x14ac:dyDescent="0.25">
      <c r="B60" s="347"/>
      <c r="C60" s="237" t="s">
        <v>61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239">
        <v>39.467087999999997</v>
      </c>
      <c r="O60" s="67">
        <v>0.65880530000000004</v>
      </c>
      <c r="P60" s="67">
        <v>38.175829999999998</v>
      </c>
      <c r="Q60" s="67">
        <v>40.75835</v>
      </c>
      <c r="R60" s="236">
        <f t="shared" si="2"/>
        <v>1.6692523654139373</v>
      </c>
      <c r="S60" s="245">
        <v>38.349747999999998</v>
      </c>
      <c r="T60" s="154">
        <v>0.65136300000000003</v>
      </c>
      <c r="U60" s="154">
        <v>37.073079999999997</v>
      </c>
      <c r="V60" s="154">
        <v>39.626420000000003</v>
      </c>
      <c r="W60" s="246">
        <f t="shared" si="3"/>
        <v>1.6984805219580585</v>
      </c>
      <c r="X60" s="152">
        <v>37.927849999999999</v>
      </c>
      <c r="Y60" s="156">
        <v>0.70707929999999997</v>
      </c>
      <c r="Z60" s="14">
        <v>36.541969999999999</v>
      </c>
      <c r="AA60" s="67">
        <v>39.313720000000004</v>
      </c>
      <c r="AB60" s="157">
        <f t="shared" si="4"/>
        <v>1.8642746688778824</v>
      </c>
      <c r="AC60" s="298">
        <v>38.117539999999998</v>
      </c>
      <c r="AD60" s="299">
        <v>0.76201000000000008</v>
      </c>
      <c r="AE60" s="299">
        <v>36.6240004</v>
      </c>
      <c r="AF60" s="299">
        <v>39.611079599999997</v>
      </c>
      <c r="AG60" s="299">
        <v>1.9991059234147852</v>
      </c>
    </row>
    <row r="61" spans="2:34" ht="18" x14ac:dyDescent="0.35">
      <c r="B61" s="348"/>
      <c r="C61" s="237" t="s">
        <v>62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239">
        <v>0.15490707000000001</v>
      </c>
      <c r="O61" s="67">
        <v>1.088308E-2</v>
      </c>
      <c r="P61" s="67">
        <v>0.13357620000000001</v>
      </c>
      <c r="Q61" s="67">
        <v>0.1762379</v>
      </c>
      <c r="R61" s="236">
        <f t="shared" si="2"/>
        <v>7.0255540951100555</v>
      </c>
      <c r="S61" s="245">
        <v>0.14827966000000001</v>
      </c>
      <c r="T61" s="154">
        <v>8.8940059999999994E-3</v>
      </c>
      <c r="U61" s="154">
        <v>0.1308474</v>
      </c>
      <c r="V61" s="154">
        <v>0.16571190000000002</v>
      </c>
      <c r="W61" s="246">
        <f t="shared" si="3"/>
        <v>5.9981294804695393</v>
      </c>
      <c r="X61" s="152">
        <v>0.1134338</v>
      </c>
      <c r="Y61" s="156">
        <v>8.9484549999999993E-3</v>
      </c>
      <c r="Z61" s="15">
        <v>9.5894850000000004E-2</v>
      </c>
      <c r="AA61" s="70">
        <v>0.1309728</v>
      </c>
      <c r="AB61" s="157">
        <f t="shared" si="4"/>
        <v>7.8887024855025567</v>
      </c>
      <c r="AC61" s="298">
        <v>0.11341850000000001</v>
      </c>
      <c r="AD61" s="299">
        <v>9.1342999999999997E-3</v>
      </c>
      <c r="AE61" s="301">
        <v>9.5515272000000012E-2</v>
      </c>
      <c r="AF61" s="301">
        <v>0.131321728</v>
      </c>
      <c r="AG61" s="299">
        <v>8.0536244087163915</v>
      </c>
    </row>
    <row r="62" spans="2:34" x14ac:dyDescent="0.25">
      <c r="B62" s="273" t="s">
        <v>92</v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</row>
    <row r="63" spans="2:34" x14ac:dyDescent="0.25">
      <c r="B63" s="394" t="s">
        <v>109</v>
      </c>
      <c r="C63" s="394"/>
      <c r="D63" s="394"/>
      <c r="E63" s="394"/>
      <c r="F63" s="394"/>
      <c r="G63" s="394"/>
      <c r="H63" s="394"/>
      <c r="I63" s="394"/>
      <c r="J63" s="394"/>
      <c r="K63" s="394"/>
      <c r="L63" s="394"/>
      <c r="M63" s="394"/>
      <c r="N63" s="394"/>
      <c r="O63" s="394"/>
      <c r="P63" s="394"/>
      <c r="Q63" s="394"/>
      <c r="R63" s="394"/>
      <c r="S63" s="394"/>
      <c r="T63" s="71"/>
      <c r="U63" s="71"/>
      <c r="V63" s="71"/>
      <c r="W63" s="71"/>
    </row>
    <row r="64" spans="2:34" ht="15.75" x14ac:dyDescent="0.25">
      <c r="B64" s="90" t="s">
        <v>93</v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</row>
    <row r="65" spans="2:26" x14ac:dyDescent="0.25">
      <c r="B65" s="274" t="s">
        <v>95</v>
      </c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Z65" s="46"/>
    </row>
  </sheetData>
  <mergeCells count="28">
    <mergeCell ref="AC6:AG6"/>
    <mergeCell ref="B3:AG4"/>
    <mergeCell ref="B41:B43"/>
    <mergeCell ref="B44:B46"/>
    <mergeCell ref="B17:B19"/>
    <mergeCell ref="B20:B22"/>
    <mergeCell ref="B23:B25"/>
    <mergeCell ref="B26:B28"/>
    <mergeCell ref="B29:B31"/>
    <mergeCell ref="B6:B7"/>
    <mergeCell ref="C6:C7"/>
    <mergeCell ref="X6:AB6"/>
    <mergeCell ref="S6:W6"/>
    <mergeCell ref="N6:R6"/>
    <mergeCell ref="I6:M6"/>
    <mergeCell ref="D6:H6"/>
    <mergeCell ref="B63:S63"/>
    <mergeCell ref="B8:B10"/>
    <mergeCell ref="B11:B13"/>
    <mergeCell ref="B14:B16"/>
    <mergeCell ref="B53:B55"/>
    <mergeCell ref="B56:B58"/>
    <mergeCell ref="B59:B61"/>
    <mergeCell ref="B32:B34"/>
    <mergeCell ref="B35:B37"/>
    <mergeCell ref="B38:B40"/>
    <mergeCell ref="B47:B49"/>
    <mergeCell ref="B50:B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Cuadro_1</vt:lpstr>
      <vt:lpstr>Cuadro_2</vt:lpstr>
      <vt:lpstr>Cuadro_3</vt:lpstr>
      <vt:lpstr>Cuadro_4</vt:lpstr>
      <vt:lpstr>Cuadro_5</vt:lpstr>
      <vt:lpstr>Cuadro_6</vt:lpstr>
      <vt:lpstr>Cuadro_7</vt:lpstr>
      <vt:lpstr>Cuadro_8</vt:lpstr>
      <vt:lpstr>Cuadro_9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Eva Marlene Cuenca</cp:lastModifiedBy>
  <dcterms:created xsi:type="dcterms:W3CDTF">2021-01-28T09:26:15Z</dcterms:created>
  <dcterms:modified xsi:type="dcterms:W3CDTF">2023-12-20T17:48:38Z</dcterms:modified>
</cp:coreProperties>
</file>